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sadler\Desktop\SFA Files - Templates, Info\For TACUA\"/>
    </mc:Choice>
  </mc:AlternateContent>
  <bookViews>
    <workbookView xWindow="240" yWindow="345" windowWidth="10320" windowHeight="7005" tabRatio="710"/>
  </bookViews>
  <sheets>
    <sheet name="R2T4 Calculation Testsheet " sheetId="1" r:id="rId1"/>
    <sheet name="Timely Notification Testsheet" sheetId="5" r:id="rId2"/>
    <sheet name="Original Database" sheetId="2" r:id="rId3"/>
    <sheet name="R2T4 Calculation #1" sheetId="9" r:id="rId4"/>
    <sheet name="R2T4 Calculation #2" sheetId="8" r:id="rId5"/>
  </sheets>
  <definedNames>
    <definedName name="_xlnm.Print_Area" localSheetId="0">'R2T4 Calculation Testsheet '!$A$1:$AA$58</definedName>
    <definedName name="TMB1151901380" localSheetId="3">'R2T4 Calculation Testsheet '!#REF!</definedName>
    <definedName name="TMB1151901380" localSheetId="4">'R2T4 Calculation Testsheet '!#REF!</definedName>
    <definedName name="TMB1151901380">'R2T4 Calculation Testsheet '!#REF!</definedName>
    <definedName name="TMB1234253193">'R2T4 Calculation Testsheet '!$AA$57</definedName>
    <definedName name="TMB1248603172">'Timely Notification Testsheet'!#REF!</definedName>
    <definedName name="TMB145038469">'R2T4 Calculation Testsheet '!$O$5</definedName>
    <definedName name="TMB1625431299">'R2T4 Calculation Testsheet '!$A$4</definedName>
    <definedName name="TMB193330096">'R2T4 Calculation Testsheet '!$AC$31</definedName>
    <definedName name="TMB2132536453">'R2T4 Calculation Testsheet '!$AC$37</definedName>
    <definedName name="TMB300079892">'R2T4 Calculation Testsheet '!$AA$54</definedName>
    <definedName name="TMB386179766">'R2T4 Calculation Testsheet '!$AC$29</definedName>
    <definedName name="TMB648227449">'Timely Notification Testsheet'!$A$9</definedName>
    <definedName name="TMB746590983">#REF!</definedName>
    <definedName name="TMB998066935">'Timely Notification Testsheet'!$A$4</definedName>
    <definedName name="TMP1783449181">'R2T4 Calculation Testsheet '!$A$4</definedName>
  </definedNames>
  <calcPr calcId="162913"/>
</workbook>
</file>

<file path=xl/calcChain.xml><?xml version="1.0" encoding="utf-8"?>
<calcChain xmlns="http://schemas.openxmlformats.org/spreadsheetml/2006/main">
  <c r="F16" i="5" l="1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13" i="5"/>
  <c r="F14" i="5"/>
  <c r="F15" i="5"/>
  <c r="A2" i="5"/>
  <c r="A3" i="5"/>
  <c r="A4" i="5"/>
  <c r="A1" i="5"/>
  <c r="O17" i="1" l="1"/>
  <c r="C34" i="9" l="1"/>
  <c r="C42" i="9" s="1"/>
  <c r="L30" i="9"/>
  <c r="C23" i="9"/>
  <c r="C25" i="9" s="1"/>
  <c r="C16" i="9"/>
  <c r="C59" i="9" s="1"/>
  <c r="C61" i="9" s="1"/>
  <c r="C64" i="9" s="1"/>
  <c r="F15" i="9"/>
  <c r="F14" i="9"/>
  <c r="B5" i="9"/>
  <c r="B6" i="9" s="1"/>
  <c r="C23" i="8"/>
  <c r="C34" i="8"/>
  <c r="C42" i="8" s="1"/>
  <c r="C16" i="8"/>
  <c r="C59" i="8" s="1"/>
  <c r="C61" i="8" s="1"/>
  <c r="C64" i="8" s="1"/>
  <c r="F15" i="8"/>
  <c r="F14" i="8"/>
  <c r="B5" i="8"/>
  <c r="B6" i="8" s="1"/>
  <c r="I12" i="9" l="1"/>
  <c r="L13" i="9"/>
  <c r="L17" i="9"/>
  <c r="F17" i="9"/>
  <c r="C38" i="9"/>
  <c r="C39" i="9" s="1"/>
  <c r="C43" i="9" s="1"/>
  <c r="C44" i="9" s="1"/>
  <c r="I11" i="9"/>
  <c r="I15" i="9" s="1"/>
  <c r="F17" i="8"/>
  <c r="I11" i="8" s="1"/>
  <c r="C25" i="8"/>
  <c r="L30" i="8"/>
  <c r="L12" i="9" l="1"/>
  <c r="L18" i="9"/>
  <c r="C38" i="8"/>
  <c r="C39" i="8" s="1"/>
  <c r="C43" i="8" s="1"/>
  <c r="C44" i="8" s="1"/>
  <c r="L17" i="8"/>
  <c r="L13" i="8"/>
  <c r="I12" i="8"/>
  <c r="I15" i="8" s="1"/>
  <c r="L16" i="9" l="1"/>
  <c r="L19" i="9"/>
  <c r="L14" i="9"/>
  <c r="L11" i="9"/>
  <c r="L12" i="8"/>
  <c r="L18" i="8"/>
  <c r="L19" i="8" s="1"/>
  <c r="I30" i="9" l="1"/>
  <c r="C46" i="9"/>
  <c r="L16" i="8"/>
  <c r="L14" i="8"/>
  <c r="L11" i="8"/>
  <c r="I30" i="8"/>
  <c r="C46" i="8"/>
  <c r="L31" i="9" l="1"/>
  <c r="L32" i="9" s="1"/>
  <c r="C53" i="9" s="1"/>
  <c r="F30" i="9"/>
  <c r="F31" i="9" s="1"/>
  <c r="F32" i="9" s="1"/>
  <c r="F33" i="9" s="1"/>
  <c r="F34" i="9" s="1"/>
  <c r="F45" i="9"/>
  <c r="L31" i="8"/>
  <c r="L32" i="8" s="1"/>
  <c r="C53" i="8" s="1"/>
  <c r="F30" i="8"/>
  <c r="F45" i="8"/>
  <c r="O40" i="1"/>
  <c r="O39" i="1"/>
  <c r="O34" i="1"/>
  <c r="O31" i="1"/>
  <c r="O26" i="1"/>
  <c r="O25" i="1"/>
  <c r="O24" i="1"/>
  <c r="O20" i="1"/>
  <c r="O19" i="1"/>
  <c r="O18" i="1"/>
  <c r="O16" i="1"/>
  <c r="O14" i="1"/>
  <c r="O13" i="1"/>
  <c r="O11" i="1"/>
  <c r="F35" i="9" l="1"/>
  <c r="F31" i="8"/>
  <c r="F32" i="8" s="1"/>
  <c r="F33" i="8" s="1"/>
  <c r="F34" i="8" s="1"/>
  <c r="F37" i="9" l="1"/>
  <c r="F35" i="8"/>
  <c r="F38" i="9" l="1"/>
  <c r="F40" i="9" s="1"/>
  <c r="F37" i="8"/>
  <c r="F38" i="8" s="1"/>
  <c r="F40" i="8" s="1"/>
  <c r="F39" i="9" l="1"/>
  <c r="F41" i="9" s="1"/>
  <c r="F42" i="9" s="1"/>
  <c r="F44" i="9" s="1"/>
  <c r="F39" i="8"/>
  <c r="F41" i="8" s="1"/>
  <c r="O15" i="1"/>
  <c r="O38" i="1"/>
  <c r="O37" i="1"/>
  <c r="O36" i="1"/>
  <c r="O35" i="1"/>
  <c r="O33" i="1"/>
  <c r="O32" i="1"/>
  <c r="O30" i="1"/>
  <c r="O29" i="1"/>
  <c r="O28" i="1"/>
  <c r="O27" i="1"/>
  <c r="O23" i="1"/>
  <c r="O22" i="1"/>
  <c r="O21" i="1"/>
  <c r="O12" i="1"/>
  <c r="F46" i="9" l="1"/>
  <c r="I31" i="9"/>
  <c r="I33" i="9" s="1"/>
  <c r="F42" i="8"/>
  <c r="F44" i="8" s="1"/>
  <c r="C52" i="9" l="1"/>
  <c r="C54" i="9" s="1"/>
  <c r="L34" i="9"/>
  <c r="F46" i="8"/>
  <c r="I31" i="8"/>
  <c r="I33" i="8" s="1"/>
  <c r="C63" i="9" l="1"/>
  <c r="C65" i="9" s="1"/>
  <c r="C55" i="9"/>
  <c r="C52" i="8"/>
  <c r="C54" i="8" s="1"/>
  <c r="L34" i="8"/>
  <c r="F58" i="9" l="1"/>
  <c r="F52" i="9"/>
  <c r="F53" i="9" s="1"/>
  <c r="C63" i="8"/>
  <c r="C65" i="8" s="1"/>
  <c r="C55" i="8"/>
  <c r="F54" i="9" l="1"/>
  <c r="F58" i="8"/>
  <c r="F52" i="8"/>
  <c r="F53" i="8" s="1"/>
  <c r="F55" i="9" l="1"/>
  <c r="F56" i="9" s="1"/>
  <c r="F54" i="8"/>
  <c r="F57" i="9" l="1"/>
  <c r="F59" i="9" s="1"/>
  <c r="F55" i="8"/>
  <c r="F56" i="8" s="1"/>
  <c r="F57" i="8" s="1"/>
  <c r="F59" i="8" s="1"/>
</calcChain>
</file>

<file path=xl/sharedStrings.xml><?xml version="1.0" encoding="utf-8"?>
<sst xmlns="http://schemas.openxmlformats.org/spreadsheetml/2006/main" count="289" uniqueCount="138">
  <si>
    <t>Item #</t>
  </si>
  <si>
    <t>WD CODE</t>
  </si>
  <si>
    <t>Source:</t>
  </si>
  <si>
    <t>#</t>
  </si>
  <si>
    <t>UIN</t>
  </si>
  <si>
    <t>NAME</t>
  </si>
  <si>
    <t>PELL_FALL_AMT</t>
  </si>
  <si>
    <t>PELL_SPRG_AMT</t>
  </si>
  <si>
    <t>SEOG_FALL_AMT</t>
  </si>
  <si>
    <t>SEOG_SPRG_AMT</t>
  </si>
  <si>
    <t>TPEG_FALL_AMT</t>
  </si>
  <si>
    <t>TPEG_SPRG_AMT</t>
  </si>
  <si>
    <t>TX_GRANTS_FALL_AMT</t>
  </si>
  <si>
    <t>TX_GRANTS_SPRG_AMT</t>
  </si>
  <si>
    <t>Total</t>
  </si>
  <si>
    <t>Student Financial Aid</t>
  </si>
  <si>
    <t>(Test the first 30 and if necessary, test the second group.)</t>
  </si>
  <si>
    <t>Institutional Charges</t>
  </si>
  <si>
    <t>&amp;</t>
  </si>
  <si>
    <t>@</t>
  </si>
  <si>
    <t>Error Rate:</t>
  </si>
  <si>
    <t>Enrollment Start Date</t>
  </si>
  <si>
    <t>Enrollment End Date</t>
  </si>
  <si>
    <t>Unsubsidized Loan</t>
  </si>
  <si>
    <t>Subsidized Loan</t>
  </si>
  <si>
    <t>Withdrawal Notification to Department of Education COD was Timely?</t>
  </si>
  <si>
    <t xml:space="preserve">Purpose: Determine if return to Title IV monies were returned to the Department of Education in a timely manner by Student Financial Aid. </t>
  </si>
  <si>
    <t>Purpose: Determine if return to title 4 calculations were completed timely and calculated correctly by Student Financial Aid.</t>
  </si>
  <si>
    <t>Return to Title IV Calculation Correct?</t>
  </si>
  <si>
    <t xml:space="preserve">R2T4 Calculation Testsheet </t>
  </si>
  <si>
    <t>Timely Notification Testsheet</t>
  </si>
  <si>
    <t>Number of Days Between Withdrawal Date and COD Notification?</t>
  </si>
  <si>
    <t>DOE Owed Money Back Through R2T4 Calculation?</t>
  </si>
  <si>
    <t>R2T4 Calculation needed?</t>
  </si>
  <si>
    <t>RPAAWARD</t>
  </si>
  <si>
    <t>SFAWDRL</t>
  </si>
  <si>
    <t>Date Completed</t>
  </si>
  <si>
    <t>Withdrawal date</t>
  </si>
  <si>
    <t>Days to calc</t>
  </si>
  <si>
    <t>Within 45 days?</t>
  </si>
  <si>
    <t xml:space="preserve">   Grants</t>
  </si>
  <si>
    <t>Pell</t>
  </si>
  <si>
    <t xml:space="preserve">Academic Competitiveness </t>
  </si>
  <si>
    <t>National SMART</t>
  </si>
  <si>
    <t>FSEOG</t>
  </si>
  <si>
    <t>TEACH</t>
  </si>
  <si>
    <t xml:space="preserve">   Loans</t>
  </si>
  <si>
    <t>Unsub/ Stafford</t>
  </si>
  <si>
    <t>Sub/Stafford</t>
  </si>
  <si>
    <t>Perkins</t>
  </si>
  <si>
    <t>PLUS(Grad Student)</t>
  </si>
  <si>
    <t>Total Grants</t>
  </si>
  <si>
    <t>Total Loans</t>
  </si>
  <si>
    <t>Total Title IV Aid Disbursed</t>
  </si>
  <si>
    <t>Start Date</t>
  </si>
  <si>
    <t>Scheduled End Date</t>
  </si>
  <si>
    <t>Date of withdrawal</t>
  </si>
  <si>
    <t>Total Days in Period</t>
  </si>
  <si>
    <t>Completed Days</t>
  </si>
  <si>
    <t>% completed</t>
  </si>
  <si>
    <t>Step 1 - Title IV Information</t>
  </si>
  <si>
    <t>Step 2 - % Aid Earned</t>
  </si>
  <si>
    <t>Step 3 - Amount of Title IV Aid Earned</t>
  </si>
  <si>
    <t>% completed(earned)</t>
  </si>
  <si>
    <t>Amount aid earned</t>
  </si>
  <si>
    <t>Plus(Parent)</t>
  </si>
  <si>
    <t>Enter information from Banner</t>
  </si>
  <si>
    <t>Step 4</t>
  </si>
  <si>
    <t>Amount Earned</t>
  </si>
  <si>
    <t>Amound Disbursed</t>
  </si>
  <si>
    <t>Title IV return?</t>
  </si>
  <si>
    <t>Post Withdrawal disbursement?</t>
  </si>
  <si>
    <t>Amount Disbursed</t>
  </si>
  <si>
    <t>Step 5 - Amount of Unearned Title IV due from school</t>
  </si>
  <si>
    <t>Tuition</t>
  </si>
  <si>
    <t>Room</t>
  </si>
  <si>
    <t>Board</t>
  </si>
  <si>
    <t>Other</t>
  </si>
  <si>
    <t>Total Institutional Charges</t>
  </si>
  <si>
    <t>% Unearned Aid</t>
  </si>
  <si>
    <t>% Earned</t>
  </si>
  <si>
    <t>Total %</t>
  </si>
  <si>
    <t>% Unearned</t>
  </si>
  <si>
    <t>Amount of unearned charges</t>
  </si>
  <si>
    <t>Amount Unearned</t>
  </si>
  <si>
    <t>*Lesser of Amt unearned or aid to be returned</t>
  </si>
  <si>
    <t>Difference</t>
  </si>
  <si>
    <t>Step 6 - Return of Funds by School</t>
  </si>
  <si>
    <t>Total returned</t>
  </si>
  <si>
    <t>Check (s/b 0)</t>
  </si>
  <si>
    <t>Step 7 - Return due from student</t>
  </si>
  <si>
    <t>Due from student</t>
  </si>
  <si>
    <t>Total to return (C46)</t>
  </si>
  <si>
    <t>Step 8 - Repayment of Student's Loans</t>
  </si>
  <si>
    <t>Loans Disbursed (C23)</t>
  </si>
  <si>
    <t>Due from school (C46)</t>
  </si>
  <si>
    <t>Student's responsibility</t>
  </si>
  <si>
    <t>Title IV Aid to return(L19)</t>
  </si>
  <si>
    <t>*Only action to notify lenders?</t>
  </si>
  <si>
    <t>Step 9 - Grant Funds to be returned</t>
  </si>
  <si>
    <t>Initial amount of Title IV grants to return</t>
  </si>
  <si>
    <t>Title IV Due from student (I33)</t>
  </si>
  <si>
    <t>Student portion of loans(L32)</t>
  </si>
  <si>
    <t>Do grants need to be returned?</t>
  </si>
  <si>
    <t>Title IV Grant Protection</t>
  </si>
  <si>
    <t>Grants Disbursed (C16)</t>
  </si>
  <si>
    <t>Protection (50%)</t>
  </si>
  <si>
    <t>Protected amount</t>
  </si>
  <si>
    <t>Title IV grants for student to return</t>
  </si>
  <si>
    <t>Amount allocated to grants</t>
  </si>
  <si>
    <t>Amount due from student</t>
  </si>
  <si>
    <t>Grant allocation (C54)</t>
  </si>
  <si>
    <t>Protected amount (C61)</t>
  </si>
  <si>
    <t>Step 10 - Student return of Grants</t>
  </si>
  <si>
    <t>Grants due from student</t>
  </si>
  <si>
    <t>Student Name</t>
  </si>
  <si>
    <t>Student ID</t>
  </si>
  <si>
    <t>RSIAREV, R2T4 Worksheet</t>
  </si>
  <si>
    <t xml:space="preserve">WITHDRAWAL DATE                </t>
  </si>
  <si>
    <t xml:space="preserve">Common Origination or Disbursement - Department of Education (COD) NOTIFICATION OF WITHDRAWAL DATE? </t>
  </si>
  <si>
    <t>RLADLOR</t>
  </si>
  <si>
    <t>Withdrawal Date (Last date of attendance for unofficial withdrawals)</t>
  </si>
  <si>
    <t>Date of Withdrawal Correct on Title IV Calculation? (Banner and/or R2T4 worksheet)</t>
  </si>
  <si>
    <t>$, #, SFAWDRL</t>
  </si>
  <si>
    <t>Scheduled End Date Correct on Title IV Calculation? (Banner and/or R2T4 worksheet)</t>
  </si>
  <si>
    <t>Withdrawal Date Correct on Title IV Calculation? (Banner and/or R2T4 worksheet)</t>
  </si>
  <si>
    <t># Days in term correct on Title IV Calculation? (Banner and/or R2T4 worksheet)</t>
  </si>
  <si>
    <t>% Class Days Completed (Unofficial withdrawals)</t>
  </si>
  <si>
    <t>% Class Days Completed (Official withdrawals)</t>
  </si>
  <si>
    <t>WITHDRAWAL DATE  (Official withdrawals)</t>
  </si>
  <si>
    <t>Institutional Charges Correct on Title IV Calculation?</t>
  </si>
  <si>
    <t>University</t>
  </si>
  <si>
    <t>Project #</t>
  </si>
  <si>
    <t xml:space="preserve">Audit Period: </t>
  </si>
  <si>
    <t>Source: Official withdrawals list from XX IT, unofficial withdrawals list from X, Director of SFA .</t>
  </si>
  <si>
    <t>0 of 0 = 0%
0%</t>
  </si>
  <si>
    <t>0 of 0 =
0%</t>
  </si>
  <si>
    <t>0 of 0 = 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</si>
</sst>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m/d/yy;@"/>
    <numFmt numFmtId="166" formatCode="_(* #,##0_);_(* \(#,##0\);_(* &quot;-&quot;??_);_(@_)"/>
    <numFmt numFmtId="167" formatCode="0.0%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5">
    <xf numFmtId="0" fontId="0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51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 wrapText="1"/>
    </xf>
    <xf numFmtId="49" fontId="0" fillId="0" borderId="0" xfId="0" applyNumberFormat="1" applyBorder="1" applyAlignment="1">
      <alignment wrapText="1"/>
    </xf>
    <xf numFmtId="49" fontId="0" fillId="0" borderId="0" xfId="0" applyNumberFormat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1" fillId="0" borderId="3" xfId="0" applyFont="1" applyBorder="1" applyAlignment="1">
      <alignment horizontal="center" vertical="top"/>
    </xf>
    <xf numFmtId="49" fontId="2" fillId="0" borderId="3" xfId="0" applyNumberFormat="1" applyFont="1" applyBorder="1" applyAlignment="1">
      <alignment horizontal="center"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/>
    <xf numFmtId="49" fontId="0" fillId="0" borderId="0" xfId="0" applyNumberFormat="1" applyAlignment="1">
      <alignment horizontal="right"/>
    </xf>
    <xf numFmtId="49" fontId="0" fillId="0" borderId="0" xfId="0" applyNumberFormat="1" applyAlignment="1">
      <alignment horizontal="left"/>
    </xf>
    <xf numFmtId="49" fontId="1" fillId="0" borderId="0" xfId="0" applyNumberFormat="1" applyFont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164" fontId="4" fillId="0" borderId="0" xfId="1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0" xfId="0" applyFill="1" applyBorder="1" applyAlignment="1"/>
    <xf numFmtId="0" fontId="0" fillId="0" borderId="0" xfId="0"/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/>
    <xf numFmtId="49" fontId="0" fillId="0" borderId="0" xfId="0" applyNumberFormat="1"/>
    <xf numFmtId="164" fontId="3" fillId="0" borderId="2" xfId="1" applyNumberFormat="1" applyFont="1" applyFill="1" applyBorder="1"/>
    <xf numFmtId="44" fontId="3" fillId="0" borderId="2" xfId="1" applyNumberFormat="1" applyFont="1" applyFill="1" applyBorder="1"/>
    <xf numFmtId="0" fontId="0" fillId="0" borderId="0" xfId="0"/>
    <xf numFmtId="49" fontId="0" fillId="0" borderId="0" xfId="0" applyNumberFormat="1"/>
    <xf numFmtId="2" fontId="0" fillId="0" borderId="0" xfId="0" applyNumberFormat="1"/>
    <xf numFmtId="1" fontId="0" fillId="0" borderId="0" xfId="0" applyNumberFormat="1" applyAlignment="1">
      <alignment wrapText="1"/>
    </xf>
    <xf numFmtId="2" fontId="0" fillId="0" borderId="0" xfId="0" applyNumberFormat="1" applyAlignment="1">
      <alignment wrapText="1"/>
    </xf>
    <xf numFmtId="43" fontId="0" fillId="0" borderId="0" xfId="2" applyFont="1"/>
    <xf numFmtId="43" fontId="0" fillId="0" borderId="0" xfId="2" applyFont="1" applyAlignment="1">
      <alignment horizontal="center" vertical="center"/>
    </xf>
    <xf numFmtId="43" fontId="0" fillId="0" borderId="0" xfId="2" applyFont="1" applyAlignment="1">
      <alignment wrapText="1"/>
    </xf>
    <xf numFmtId="0" fontId="0" fillId="0" borderId="0" xfId="0" applyNumberFormat="1"/>
    <xf numFmtId="166" fontId="0" fillId="0" borderId="0" xfId="2" applyNumberFormat="1" applyFont="1"/>
    <xf numFmtId="44" fontId="0" fillId="0" borderId="0" xfId="1" applyFont="1"/>
    <xf numFmtId="0" fontId="0" fillId="8" borderId="2" xfId="0" applyFill="1" applyBorder="1"/>
    <xf numFmtId="164" fontId="4" fillId="0" borderId="2" xfId="1" applyNumberFormat="1" applyFont="1" applyFill="1" applyBorder="1"/>
    <xf numFmtId="49" fontId="0" fillId="0" borderId="2" xfId="0" applyNumberFormat="1" applyFill="1" applyBorder="1" applyAlignment="1">
      <alignment horizontal="center" wrapText="1"/>
    </xf>
    <xf numFmtId="165" fontId="3" fillId="0" borderId="2" xfId="1" applyNumberFormat="1" applyFont="1" applyFill="1" applyBorder="1" applyAlignment="1">
      <alignment horizontal="center" vertical="center"/>
    </xf>
    <xf numFmtId="14" fontId="0" fillId="0" borderId="2" xfId="0" applyNumberFormat="1" applyFont="1" applyFill="1" applyBorder="1" applyAlignment="1">
      <alignment horizontal="center" vertical="center"/>
    </xf>
    <xf numFmtId="167" fontId="0" fillId="0" borderId="0" xfId="3" applyNumberFormat="1" applyFont="1" applyAlignment="1">
      <alignment horizontal="center" vertical="center"/>
    </xf>
    <xf numFmtId="167" fontId="0" fillId="0" borderId="2" xfId="3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0" fillId="7" borderId="0" xfId="0" applyFill="1"/>
    <xf numFmtId="14" fontId="0" fillId="7" borderId="0" xfId="0" applyNumberFormat="1" applyFill="1"/>
    <xf numFmtId="0" fontId="0" fillId="0" borderId="2" xfId="0" applyBorder="1"/>
    <xf numFmtId="0" fontId="1" fillId="0" borderId="2" xfId="0" applyFont="1" applyBorder="1"/>
    <xf numFmtId="0" fontId="0" fillId="0" borderId="4" xfId="0" applyBorder="1"/>
    <xf numFmtId="0" fontId="0" fillId="0" borderId="8" xfId="0" applyBorder="1"/>
    <xf numFmtId="0" fontId="1" fillId="0" borderId="4" xfId="0" applyFont="1" applyBorder="1"/>
    <xf numFmtId="0" fontId="1" fillId="0" borderId="8" xfId="0" applyFont="1" applyBorder="1"/>
    <xf numFmtId="44" fontId="0" fillId="0" borderId="8" xfId="0" applyNumberFormat="1" applyBorder="1"/>
    <xf numFmtId="0" fontId="0" fillId="0" borderId="16" xfId="0" applyFill="1" applyBorder="1"/>
    <xf numFmtId="44" fontId="0" fillId="0" borderId="11" xfId="0" applyNumberFormat="1" applyBorder="1"/>
    <xf numFmtId="167" fontId="0" fillId="0" borderId="8" xfId="0" applyNumberFormat="1" applyBorder="1"/>
    <xf numFmtId="44" fontId="0" fillId="0" borderId="8" xfId="1" applyFont="1" applyBorder="1"/>
    <xf numFmtId="0" fontId="1" fillId="0" borderId="16" xfId="0" applyFont="1" applyBorder="1"/>
    <xf numFmtId="44" fontId="1" fillId="0" borderId="11" xfId="1" applyNumberFormat="1" applyFont="1" applyBorder="1"/>
    <xf numFmtId="14" fontId="0" fillId="7" borderId="8" xfId="0" applyNumberFormat="1" applyFill="1" applyBorder="1"/>
    <xf numFmtId="167" fontId="1" fillId="0" borderId="11" xfId="3" applyNumberFormat="1" applyFont="1" applyBorder="1"/>
    <xf numFmtId="44" fontId="0" fillId="7" borderId="8" xfId="1" applyFont="1" applyFill="1" applyBorder="1"/>
    <xf numFmtId="0" fontId="0" fillId="0" borderId="16" xfId="0" applyBorder="1"/>
    <xf numFmtId="0" fontId="1" fillId="0" borderId="3" xfId="0" applyFont="1" applyBorder="1"/>
    <xf numFmtId="44" fontId="1" fillId="0" borderId="11" xfId="1" applyFont="1" applyBorder="1"/>
    <xf numFmtId="9" fontId="0" fillId="0" borderId="2" xfId="0" applyNumberFormat="1" applyBorder="1"/>
    <xf numFmtId="44" fontId="1" fillId="0" borderId="8" xfId="1" applyFont="1" applyBorder="1"/>
    <xf numFmtId="9" fontId="0" fillId="0" borderId="8" xfId="0" applyNumberFormat="1" applyBorder="1"/>
    <xf numFmtId="167" fontId="1" fillId="0" borderId="8" xfId="0" applyNumberFormat="1" applyFont="1" applyBorder="1"/>
    <xf numFmtId="44" fontId="1" fillId="0" borderId="8" xfId="0" applyNumberFormat="1" applyFont="1" applyBorder="1"/>
    <xf numFmtId="0" fontId="1" fillId="0" borderId="3" xfId="0" applyFont="1" applyBorder="1" applyAlignment="1">
      <alignment wrapText="1"/>
    </xf>
    <xf numFmtId="44" fontId="1" fillId="0" borderId="11" xfId="0" applyNumberFormat="1" applyFont="1" applyBorder="1"/>
    <xf numFmtId="0" fontId="1" fillId="0" borderId="11" xfId="0" applyFont="1" applyBorder="1"/>
    <xf numFmtId="0" fontId="0" fillId="0" borderId="4" xfId="0" applyBorder="1" applyAlignment="1">
      <alignment wrapText="1"/>
    </xf>
    <xf numFmtId="9" fontId="0" fillId="0" borderId="8" xfId="3" applyFont="1" applyBorder="1"/>
    <xf numFmtId="0" fontId="0" fillId="0" borderId="4" xfId="0" applyBorder="1" applyAlignment="1"/>
    <xf numFmtId="0" fontId="0" fillId="0" borderId="4" xfId="0" applyFill="1" applyBorder="1"/>
    <xf numFmtId="167" fontId="0" fillId="0" borderId="8" xfId="3" applyNumberFormat="1" applyFont="1" applyBorder="1"/>
    <xf numFmtId="0" fontId="0" fillId="0" borderId="2" xfId="0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0" fillId="0" borderId="2" xfId="0" applyNumberFormat="1" applyBorder="1"/>
    <xf numFmtId="0" fontId="5" fillId="2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14" fontId="0" fillId="0" borderId="2" xfId="0" applyNumberForma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0" fillId="0" borderId="3" xfId="0" applyBorder="1"/>
    <xf numFmtId="0" fontId="0" fillId="0" borderId="11" xfId="0" applyFill="1" applyBorder="1"/>
    <xf numFmtId="0" fontId="9" fillId="0" borderId="3" xfId="0" applyFont="1" applyFill="1" applyBorder="1" applyAlignment="1">
      <alignment horizontal="center" vertical="center" wrapText="1"/>
    </xf>
    <xf numFmtId="167" fontId="1" fillId="0" borderId="3" xfId="3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top" wrapText="1"/>
    </xf>
    <xf numFmtId="0" fontId="11" fillId="0" borderId="0" xfId="4" quotePrefix="1" applyFill="1" applyBorder="1" applyAlignment="1">
      <alignment horizontal="center" vertical="center"/>
    </xf>
    <xf numFmtId="0" fontId="11" fillId="0" borderId="0" xfId="4" applyFill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top"/>
    </xf>
    <xf numFmtId="49" fontId="2" fillId="0" borderId="10" xfId="0" applyNumberFormat="1" applyFont="1" applyBorder="1" applyAlignment="1">
      <alignment horizontal="center" vertical="top"/>
    </xf>
    <xf numFmtId="49" fontId="2" fillId="0" borderId="14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center"/>
    </xf>
    <xf numFmtId="49" fontId="8" fillId="0" borderId="2" xfId="0" applyNumberFormat="1" applyFont="1" applyBorder="1"/>
    <xf numFmtId="14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4" fontId="8" fillId="0" borderId="8" xfId="0" applyNumberFormat="1" applyFont="1" applyFill="1" applyBorder="1" applyAlignment="1">
      <alignment horizontal="center" vertical="center"/>
    </xf>
    <xf numFmtId="1" fontId="8" fillId="0" borderId="2" xfId="0" applyNumberFormat="1" applyFont="1" applyFill="1" applyBorder="1" applyAlignment="1">
      <alignment horizontal="center" vertical="center"/>
    </xf>
    <xf numFmtId="14" fontId="8" fillId="0" borderId="2" xfId="0" applyNumberFormat="1" applyFont="1" applyFill="1" applyBorder="1" applyAlignment="1">
      <alignment vertical="center"/>
    </xf>
    <xf numFmtId="0" fontId="8" fillId="8" borderId="2" xfId="0" applyFont="1" applyFill="1" applyBorder="1"/>
    <xf numFmtId="0" fontId="8" fillId="0" borderId="2" xfId="0" applyFont="1" applyFill="1" applyBorder="1" applyAlignment="1">
      <alignment horizontal="center"/>
    </xf>
    <xf numFmtId="1" fontId="5" fillId="4" borderId="7" xfId="0" applyNumberFormat="1" applyFont="1" applyFill="1" applyBorder="1" applyAlignment="1">
      <alignment horizontal="center" vertical="center" wrapText="1"/>
    </xf>
    <xf numFmtId="1" fontId="5" fillId="2" borderId="7" xfId="0" applyNumberFormat="1" applyFont="1" applyFill="1" applyBorder="1" applyAlignment="1">
      <alignment horizontal="center" vertical="center" wrapText="1"/>
    </xf>
    <xf numFmtId="1" fontId="5" fillId="3" borderId="7" xfId="0" applyNumberFormat="1" applyFont="1" applyFill="1" applyBorder="1" applyAlignment="1">
      <alignment horizontal="center" vertical="center" wrapText="1"/>
    </xf>
    <xf numFmtId="1" fontId="5" fillId="5" borderId="7" xfId="0" applyNumberFormat="1" applyFont="1" applyFill="1" applyBorder="1" applyAlignment="1">
      <alignment horizontal="center" vertical="center" wrapText="1"/>
    </xf>
    <xf numFmtId="1" fontId="5" fillId="7" borderId="7" xfId="0" applyNumberFormat="1" applyFont="1" applyFill="1" applyBorder="1" applyAlignment="1">
      <alignment horizontal="center" vertical="center" wrapText="1"/>
    </xf>
    <xf numFmtId="1" fontId="2" fillId="6" borderId="7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167" fontId="5" fillId="2" borderId="7" xfId="3" applyNumberFormat="1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5" fillId="2" borderId="17" xfId="0" applyFont="1" applyFill="1" applyBorder="1" applyAlignment="1">
      <alignment horizontal="center" vertical="center" wrapText="1"/>
    </xf>
    <xf numFmtId="164" fontId="4" fillId="0" borderId="0" xfId="1" applyNumberFormat="1" applyFont="1" applyBorder="1"/>
    <xf numFmtId="44" fontId="4" fillId="0" borderId="2" xfId="1" applyNumberFormat="1" applyFont="1" applyFill="1" applyBorder="1"/>
    <xf numFmtId="14" fontId="0" fillId="0" borderId="2" xfId="0" applyNumberFormat="1" applyFont="1" applyFill="1" applyBorder="1" applyAlignment="1">
      <alignment vertical="center"/>
    </xf>
  </cellXfs>
  <cellStyles count="5">
    <cellStyle name="Comma" xfId="2" builtinId="3"/>
    <cellStyle name="Currency" xfId="1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40</xdr:row>
      <xdr:rowOff>47625</xdr:rowOff>
    </xdr:from>
    <xdr:to>
      <xdr:col>2</xdr:col>
      <xdr:colOff>923342</xdr:colOff>
      <xdr:row>45</xdr:row>
      <xdr:rowOff>190499</xdr:rowOff>
    </xdr:to>
    <xdr:sp macro="" textlink="">
      <xdr:nvSpPr>
        <xdr:cNvPr id="2" name="TextBox 1"/>
        <xdr:cNvSpPr txBox="1"/>
      </xdr:nvSpPr>
      <xdr:spPr>
        <a:xfrm>
          <a:off x="47625" y="9008901"/>
          <a:ext cx="1925411" cy="1445271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Legend: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# xx IT Department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$ xx  R2T4 Worksheet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&amp; Auditor calculation/determination</a:t>
          </a:r>
        </a:p>
      </xdr:txBody>
    </xdr:sp>
    <xdr:clientData/>
  </xdr:twoCellAnchor>
  <xdr:twoCellAnchor>
    <xdr:from>
      <xdr:col>2</xdr:col>
      <xdr:colOff>969152</xdr:colOff>
      <xdr:row>41</xdr:row>
      <xdr:rowOff>10431</xdr:rowOff>
    </xdr:from>
    <xdr:to>
      <xdr:col>16</xdr:col>
      <xdr:colOff>95250</xdr:colOff>
      <xdr:row>45</xdr:row>
      <xdr:rowOff>160867</xdr:rowOff>
    </xdr:to>
    <xdr:sp macro="" textlink="">
      <xdr:nvSpPr>
        <xdr:cNvPr id="3" name="TextBox 2"/>
        <xdr:cNvSpPr txBox="1"/>
      </xdr:nvSpPr>
      <xdr:spPr>
        <a:xfrm>
          <a:off x="2044419" y="9230631"/>
          <a:ext cx="10395231" cy="971703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Summary of Student Withdrawal Types Tested: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1. Students earned all their Title IV aid (enrolled &gt;60% of semester)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2. Students had not earned all their Title IV aid and TAMUCC was required to notify COD (Department of Education)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3. Students had grants that were not applicable to Title IV </a:t>
          </a:r>
        </a:p>
        <a:p>
          <a:endParaRPr lang="en-US" sz="1100"/>
        </a:p>
      </xdr:txBody>
    </xdr:sp>
    <xdr:clientData/>
  </xdr:twoCellAnchor>
  <xdr:twoCellAnchor>
    <xdr:from>
      <xdr:col>0</xdr:col>
      <xdr:colOff>38099</xdr:colOff>
      <xdr:row>46</xdr:row>
      <xdr:rowOff>47624</xdr:rowOff>
    </xdr:from>
    <xdr:to>
      <xdr:col>26</xdr:col>
      <xdr:colOff>66674</xdr:colOff>
      <xdr:row>54</xdr:row>
      <xdr:rowOff>97194</xdr:rowOff>
    </xdr:to>
    <xdr:sp macro="" textlink="">
      <xdr:nvSpPr>
        <xdr:cNvPr id="5" name="TextBox 4"/>
        <xdr:cNvSpPr txBox="1"/>
      </xdr:nvSpPr>
      <xdr:spPr>
        <a:xfrm>
          <a:off x="38099" y="10515405"/>
          <a:ext cx="15297733" cy="1682427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+mn-lt"/>
              <a:ea typeface="+mn-ea"/>
              <a:cs typeface="+mn-cs"/>
            </a:rPr>
            <a:t>Notes:</a:t>
          </a:r>
        </a:p>
        <a:p>
          <a:pPr eaLnBrk="1" fontAlgn="auto" latinLnBrk="0" hangingPunct="1"/>
          <a:r>
            <a:rPr lang="en-US" sz="1100" b="1" i="0" baseline="0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1. </a:t>
          </a:r>
          <a:endParaRPr kumimoji="0" lang="en-US" sz="1100" b="1" i="0" u="none" strike="noStrike" kern="0" cap="none" spc="0" normalizeH="0" baseline="0" noProof="0">
            <a:ln>
              <a:noFill/>
            </a:ln>
            <a:solidFill>
              <a:srgbClr val="00B0F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37906</xdr:colOff>
      <xdr:row>54</xdr:row>
      <xdr:rowOff>166374</xdr:rowOff>
    </xdr:from>
    <xdr:to>
      <xdr:col>26</xdr:col>
      <xdr:colOff>76006</xdr:colOff>
      <xdr:row>57</xdr:row>
      <xdr:rowOff>175899</xdr:rowOff>
    </xdr:to>
    <xdr:sp macro="" textlink="">
      <xdr:nvSpPr>
        <xdr:cNvPr id="6" name="TextBox 5"/>
        <xdr:cNvSpPr txBox="1"/>
      </xdr:nvSpPr>
      <xdr:spPr>
        <a:xfrm>
          <a:off x="37906" y="12267012"/>
          <a:ext cx="15307258" cy="62184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rgbClr val="7030A0"/>
              </a:solidFill>
              <a:effectLst/>
              <a:uLnTx/>
              <a:uFillTx/>
              <a:latin typeface="+mn-lt"/>
              <a:ea typeface="+mn-ea"/>
              <a:cs typeface="+mn-cs"/>
            </a:rPr>
            <a:t>Conclusion:</a:t>
          </a:r>
        </a:p>
      </xdr:txBody>
    </xdr:sp>
    <xdr:clientData/>
  </xdr:twoCellAnchor>
  <xdr:twoCellAnchor>
    <xdr:from>
      <xdr:col>19</xdr:col>
      <xdr:colOff>448734</xdr:colOff>
      <xdr:row>9</xdr:row>
      <xdr:rowOff>778933</xdr:rowOff>
    </xdr:from>
    <xdr:to>
      <xdr:col>20</xdr:col>
      <xdr:colOff>364067</xdr:colOff>
      <xdr:row>9</xdr:row>
      <xdr:rowOff>973666</xdr:rowOff>
    </xdr:to>
    <xdr:sp macro="" textlink="">
      <xdr:nvSpPr>
        <xdr:cNvPr id="7" name="TextBox 6"/>
        <xdr:cNvSpPr txBox="1"/>
      </xdr:nvSpPr>
      <xdr:spPr>
        <a:xfrm>
          <a:off x="15019867" y="2675466"/>
          <a:ext cx="702733" cy="194733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solidFill>
                <a:srgbClr val="00B0F0"/>
              </a:solidFill>
            </a:rPr>
            <a:t>Note 1</a:t>
          </a:r>
        </a:p>
      </xdr:txBody>
    </xdr:sp>
    <xdr:clientData/>
  </xdr:twoCellAnchor>
  <xdr:twoCellAnchor>
    <xdr:from>
      <xdr:col>22</xdr:col>
      <xdr:colOff>355600</xdr:colOff>
      <xdr:row>9</xdr:row>
      <xdr:rowOff>846666</xdr:rowOff>
    </xdr:from>
    <xdr:to>
      <xdr:col>25</xdr:col>
      <xdr:colOff>795866</xdr:colOff>
      <xdr:row>9</xdr:row>
      <xdr:rowOff>1041399</xdr:rowOff>
    </xdr:to>
    <xdr:sp macro="" textlink="">
      <xdr:nvSpPr>
        <xdr:cNvPr id="9" name="TextBox 8"/>
        <xdr:cNvSpPr txBox="1"/>
      </xdr:nvSpPr>
      <xdr:spPr>
        <a:xfrm>
          <a:off x="17288933" y="2743199"/>
          <a:ext cx="3479800" cy="194733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000" b="1">
              <a:solidFill>
                <a:srgbClr val="00B0F0"/>
              </a:solidFill>
            </a:rPr>
            <a:t>Note 2, Note 3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43</xdr:row>
      <xdr:rowOff>8467</xdr:rowOff>
    </xdr:from>
    <xdr:to>
      <xdr:col>2</xdr:col>
      <xdr:colOff>647700</xdr:colOff>
      <xdr:row>47</xdr:row>
      <xdr:rowOff>76201</xdr:rowOff>
    </xdr:to>
    <xdr:sp macro="" textlink="">
      <xdr:nvSpPr>
        <xdr:cNvPr id="4" name="TextBox 3"/>
        <xdr:cNvSpPr txBox="1"/>
      </xdr:nvSpPr>
      <xdr:spPr>
        <a:xfrm>
          <a:off x="66675" y="9567334"/>
          <a:ext cx="1800225" cy="812800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n-U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Legend: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#  XX IT/SFA</a:t>
          </a:r>
        </a:p>
        <a:p>
          <a:pPr eaLnBrk="1" fontAlgn="auto" latinLnBrk="0" hangingPunct="1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 SFA R2T4 worksheet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&amp;  Auditor calculation</a:t>
          </a:r>
          <a:endParaRPr lang="en-US">
            <a:effectLst/>
          </a:endParaRPr>
        </a:p>
        <a:p>
          <a:endParaRPr lang="en-US" sz="1100"/>
        </a:p>
      </xdr:txBody>
    </xdr:sp>
    <xdr:clientData/>
  </xdr:twoCellAnchor>
  <xdr:twoCellAnchor>
    <xdr:from>
      <xdr:col>0</xdr:col>
      <xdr:colOff>74083</xdr:colOff>
      <xdr:row>56</xdr:row>
      <xdr:rowOff>74083</xdr:rowOff>
    </xdr:from>
    <xdr:to>
      <xdr:col>8</xdr:col>
      <xdr:colOff>16933</xdr:colOff>
      <xdr:row>60</xdr:row>
      <xdr:rowOff>152400</xdr:rowOff>
    </xdr:to>
    <xdr:sp macro="" textlink="">
      <xdr:nvSpPr>
        <xdr:cNvPr id="2" name="TextBox 1"/>
        <xdr:cNvSpPr txBox="1"/>
      </xdr:nvSpPr>
      <xdr:spPr>
        <a:xfrm>
          <a:off x="74083" y="11825816"/>
          <a:ext cx="8155517" cy="823384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Conclusion: </a:t>
          </a:r>
        </a:p>
      </xdr:txBody>
    </xdr:sp>
    <xdr:clientData/>
  </xdr:twoCellAnchor>
  <xdr:twoCellAnchor>
    <xdr:from>
      <xdr:col>0</xdr:col>
      <xdr:colOff>66675</xdr:colOff>
      <xdr:row>47</xdr:row>
      <xdr:rowOff>104774</xdr:rowOff>
    </xdr:from>
    <xdr:to>
      <xdr:col>8</xdr:col>
      <xdr:colOff>0</xdr:colOff>
      <xdr:row>55</xdr:row>
      <xdr:rowOff>74083</xdr:rowOff>
    </xdr:to>
    <xdr:sp macro="" textlink="">
      <xdr:nvSpPr>
        <xdr:cNvPr id="5" name="TextBox 4"/>
        <xdr:cNvSpPr txBox="1"/>
      </xdr:nvSpPr>
      <xdr:spPr>
        <a:xfrm>
          <a:off x="66675" y="11428941"/>
          <a:ext cx="11921066" cy="1112309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00B0F0"/>
              </a:solidFill>
            </a:rPr>
            <a:t>Notes: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71"/>
  <sheetViews>
    <sheetView tabSelected="1" zoomScale="90" zoomScaleNormal="90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C3" sqref="C3"/>
    </sheetView>
  </sheetViews>
  <sheetFormatPr defaultRowHeight="15" x14ac:dyDescent="0.25"/>
  <cols>
    <col min="1" max="1" width="5" customWidth="1"/>
    <col min="2" max="2" width="10.7109375" style="6" customWidth="1"/>
    <col min="3" max="3" width="35.85546875" style="1" customWidth="1"/>
    <col min="4" max="4" width="8.7109375" style="6" bestFit="1" customWidth="1"/>
    <col min="5" max="5" width="9" style="6" customWidth="1"/>
    <col min="6" max="6" width="9.5703125" style="6" customWidth="1"/>
    <col min="7" max="7" width="9.7109375" style="6" customWidth="1"/>
    <col min="8" max="8" width="10.42578125" style="6" customWidth="1"/>
    <col min="9" max="9" width="9.7109375" style="6" customWidth="1"/>
    <col min="10" max="10" width="10.140625" style="6" customWidth="1"/>
    <col min="11" max="11" width="10.7109375" style="6" customWidth="1"/>
    <col min="12" max="12" width="10.28515625" style="6" customWidth="1"/>
    <col min="13" max="13" width="10.140625" style="6" customWidth="1"/>
    <col min="14" max="14" width="8.42578125" style="6" bestFit="1" customWidth="1"/>
    <col min="15" max="15" width="12.28515625" style="6" customWidth="1"/>
    <col min="16" max="16" width="9.5703125" style="22" customWidth="1"/>
    <col min="17" max="17" width="9.42578125" style="22" customWidth="1"/>
    <col min="18" max="18" width="11.42578125" style="14" bestFit="1" customWidth="1"/>
    <col min="19" max="19" width="11.42578125" style="35" customWidth="1"/>
    <col min="20" max="21" width="11.42578125" style="56" customWidth="1"/>
    <col min="22" max="22" width="11.42578125" style="35" customWidth="1"/>
    <col min="23" max="23" width="14.85546875" style="14" customWidth="1"/>
    <col min="24" max="24" width="16.140625" customWidth="1"/>
    <col min="25" max="25" width="13.28515625" customWidth="1"/>
    <col min="26" max="26" width="14.42578125" style="40" customWidth="1"/>
    <col min="27" max="27" width="14.5703125" style="5" customWidth="1"/>
    <col min="28" max="28" width="11.42578125" style="5" customWidth="1"/>
    <col min="29" max="29" width="23.42578125" customWidth="1"/>
  </cols>
  <sheetData>
    <row r="1" spans="1:29" ht="15" customHeight="1" x14ac:dyDescent="0.25">
      <c r="A1" s="16" t="s">
        <v>131</v>
      </c>
    </row>
    <row r="2" spans="1:29" ht="15" customHeight="1" x14ac:dyDescent="0.25">
      <c r="A2" s="16" t="s">
        <v>15</v>
      </c>
    </row>
    <row r="3" spans="1:29" ht="15" customHeight="1" x14ac:dyDescent="0.25">
      <c r="A3" s="16" t="s">
        <v>132</v>
      </c>
      <c r="E3" s="19"/>
      <c r="F3" s="18"/>
      <c r="G3" s="18"/>
    </row>
    <row r="4" spans="1:29" ht="15" customHeight="1" x14ac:dyDescent="0.25">
      <c r="A4" s="16" t="s">
        <v>133</v>
      </c>
      <c r="E4" s="19"/>
      <c r="F4" s="18"/>
      <c r="G4" s="18"/>
      <c r="X4" s="26"/>
    </row>
    <row r="5" spans="1:29" x14ac:dyDescent="0.25">
      <c r="A5" s="16" t="s">
        <v>29</v>
      </c>
      <c r="E5" s="18"/>
      <c r="F5" s="17"/>
      <c r="H5" s="17" t="s">
        <v>16</v>
      </c>
      <c r="J5" s="17"/>
      <c r="K5" s="17"/>
      <c r="L5" s="17"/>
      <c r="M5" s="17"/>
      <c r="N5" s="17"/>
    </row>
    <row r="6" spans="1:29" x14ac:dyDescent="0.25">
      <c r="A6" s="19" t="s">
        <v>27</v>
      </c>
    </row>
    <row r="7" spans="1:29" s="36" customFormat="1" x14ac:dyDescent="0.25">
      <c r="A7" s="19"/>
      <c r="B7" s="6"/>
      <c r="C7" s="3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22"/>
      <c r="Q7" s="22"/>
      <c r="R7" s="35"/>
      <c r="S7" s="35"/>
      <c r="T7" s="56"/>
      <c r="U7" s="56"/>
      <c r="V7" s="35"/>
      <c r="W7" s="35"/>
      <c r="Z7" s="40"/>
      <c r="AA7" s="5"/>
      <c r="AB7" s="5"/>
    </row>
    <row r="8" spans="1:29" x14ac:dyDescent="0.25">
      <c r="A8" s="2" t="s">
        <v>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14"/>
      <c r="Q8" s="14"/>
    </row>
    <row r="9" spans="1:29" ht="30.75" thickBot="1" x14ac:dyDescent="0.3">
      <c r="A9" s="12"/>
      <c r="B9" s="13" t="s">
        <v>3</v>
      </c>
      <c r="C9" s="13" t="s">
        <v>3</v>
      </c>
      <c r="D9" s="13" t="s">
        <v>35</v>
      </c>
      <c r="E9" s="121" t="s">
        <v>34</v>
      </c>
      <c r="F9" s="122"/>
      <c r="G9" s="122"/>
      <c r="H9" s="122"/>
      <c r="I9" s="122"/>
      <c r="J9" s="122"/>
      <c r="K9" s="122"/>
      <c r="L9" s="122"/>
      <c r="M9" s="122"/>
      <c r="N9" s="123"/>
      <c r="O9" s="13" t="s">
        <v>18</v>
      </c>
      <c r="P9" s="121" t="s">
        <v>35</v>
      </c>
      <c r="Q9" s="122"/>
      <c r="R9" s="122"/>
      <c r="S9" s="31"/>
      <c r="T9" s="114" t="s">
        <v>35</v>
      </c>
      <c r="U9" s="114" t="s">
        <v>18</v>
      </c>
      <c r="V9" s="31" t="s">
        <v>18</v>
      </c>
      <c r="W9" s="124" t="s">
        <v>123</v>
      </c>
      <c r="X9" s="125"/>
      <c r="Y9" s="125"/>
      <c r="Z9" s="126"/>
      <c r="AA9" s="116" t="s">
        <v>117</v>
      </c>
      <c r="AB9" s="115" t="s">
        <v>18</v>
      </c>
    </row>
    <row r="10" spans="1:29" s="20" customFormat="1" ht="82.15" customHeight="1" x14ac:dyDescent="0.25">
      <c r="A10" s="96" t="s">
        <v>0</v>
      </c>
      <c r="B10" s="97" t="s">
        <v>4</v>
      </c>
      <c r="C10" s="97" t="s">
        <v>5</v>
      </c>
      <c r="D10" s="97" t="s">
        <v>1</v>
      </c>
      <c r="E10" s="138" t="s">
        <v>6</v>
      </c>
      <c r="F10" s="138" t="s">
        <v>7</v>
      </c>
      <c r="G10" s="139" t="s">
        <v>8</v>
      </c>
      <c r="H10" s="139" t="s">
        <v>9</v>
      </c>
      <c r="I10" s="140" t="s">
        <v>10</v>
      </c>
      <c r="J10" s="140" t="s">
        <v>11</v>
      </c>
      <c r="K10" s="141" t="s">
        <v>12</v>
      </c>
      <c r="L10" s="141" t="s">
        <v>13</v>
      </c>
      <c r="M10" s="142" t="s">
        <v>23</v>
      </c>
      <c r="N10" s="142" t="s">
        <v>24</v>
      </c>
      <c r="O10" s="138" t="s">
        <v>14</v>
      </c>
      <c r="P10" s="143" t="s">
        <v>21</v>
      </c>
      <c r="Q10" s="143" t="s">
        <v>22</v>
      </c>
      <c r="R10" s="144" t="s">
        <v>129</v>
      </c>
      <c r="S10" s="144" t="s">
        <v>121</v>
      </c>
      <c r="T10" s="145" t="s">
        <v>128</v>
      </c>
      <c r="U10" s="145" t="s">
        <v>127</v>
      </c>
      <c r="V10" s="144" t="s">
        <v>33</v>
      </c>
      <c r="W10" s="146" t="s">
        <v>122</v>
      </c>
      <c r="X10" s="146" t="s">
        <v>124</v>
      </c>
      <c r="Y10" s="146" t="s">
        <v>125</v>
      </c>
      <c r="Z10" s="118" t="s">
        <v>126</v>
      </c>
      <c r="AA10" s="60" t="s">
        <v>130</v>
      </c>
      <c r="AB10" s="147" t="s">
        <v>28</v>
      </c>
    </row>
    <row r="11" spans="1:29" ht="15.95" customHeight="1" x14ac:dyDescent="0.25">
      <c r="A11" s="63">
        <v>1</v>
      </c>
      <c r="B11" s="98"/>
      <c r="C11" s="98"/>
      <c r="D11" s="53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38">
        <f t="shared" ref="O11:O17" si="0">SUM(E11:N11)</f>
        <v>0</v>
      </c>
      <c r="P11" s="54"/>
      <c r="Q11" s="54"/>
      <c r="R11" s="55"/>
      <c r="S11" s="55"/>
      <c r="T11" s="57"/>
      <c r="U11" s="55"/>
      <c r="V11" s="55"/>
      <c r="W11" s="58"/>
      <c r="X11" s="58"/>
      <c r="Y11" s="58"/>
      <c r="Z11" s="58"/>
      <c r="AA11" s="95"/>
      <c r="AB11" s="58"/>
    </row>
    <row r="12" spans="1:29" ht="15.95" customHeight="1" x14ac:dyDescent="0.25">
      <c r="A12" s="63">
        <v>2</v>
      </c>
      <c r="B12" s="98"/>
      <c r="C12" s="98"/>
      <c r="D12" s="53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38">
        <f t="shared" si="0"/>
        <v>0</v>
      </c>
      <c r="P12" s="54"/>
      <c r="Q12" s="54"/>
      <c r="R12" s="55"/>
      <c r="S12" s="55"/>
      <c r="T12" s="57"/>
      <c r="U12" s="55"/>
      <c r="V12" s="55"/>
      <c r="W12" s="58"/>
      <c r="X12" s="58"/>
      <c r="Y12" s="58"/>
      <c r="Z12" s="58"/>
      <c r="AA12" s="58"/>
      <c r="AB12" s="58"/>
    </row>
    <row r="13" spans="1:29" ht="15.95" customHeight="1" x14ac:dyDescent="0.25">
      <c r="A13" s="63">
        <v>3</v>
      </c>
      <c r="B13" s="98"/>
      <c r="C13" s="98"/>
      <c r="D13" s="53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38">
        <f t="shared" si="0"/>
        <v>0</v>
      </c>
      <c r="P13" s="54"/>
      <c r="Q13" s="54"/>
      <c r="R13" s="55"/>
      <c r="S13" s="55"/>
      <c r="T13" s="57"/>
      <c r="U13" s="55"/>
      <c r="V13" s="55"/>
      <c r="W13" s="58"/>
      <c r="X13" s="58"/>
      <c r="Y13" s="58"/>
      <c r="Z13" s="58"/>
      <c r="AA13" s="58"/>
      <c r="AB13" s="58"/>
      <c r="AC13" s="119"/>
    </row>
    <row r="14" spans="1:29" ht="15.95" customHeight="1" x14ac:dyDescent="0.25">
      <c r="A14" s="63">
        <v>4</v>
      </c>
      <c r="B14" s="98"/>
      <c r="C14" s="98"/>
      <c r="D14" s="53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38">
        <f t="shared" si="0"/>
        <v>0</v>
      </c>
      <c r="P14" s="54"/>
      <c r="Q14" s="54"/>
      <c r="R14" s="55"/>
      <c r="S14" s="55"/>
      <c r="T14" s="57"/>
      <c r="U14" s="55"/>
      <c r="V14" s="55"/>
      <c r="W14" s="58"/>
      <c r="X14" s="58"/>
      <c r="Y14" s="58"/>
      <c r="Z14" s="58"/>
      <c r="AA14" s="58"/>
      <c r="AB14" s="58"/>
    </row>
    <row r="15" spans="1:29" ht="15.95" customHeight="1" x14ac:dyDescent="0.25">
      <c r="A15" s="63">
        <v>5</v>
      </c>
      <c r="B15" s="98"/>
      <c r="C15" s="98"/>
      <c r="D15" s="53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38">
        <f t="shared" si="0"/>
        <v>0</v>
      </c>
      <c r="P15" s="54"/>
      <c r="Q15" s="54"/>
      <c r="R15" s="55"/>
      <c r="S15" s="55"/>
      <c r="T15" s="57"/>
      <c r="U15" s="55"/>
      <c r="V15" s="55"/>
      <c r="W15" s="58"/>
      <c r="X15" s="58"/>
      <c r="Y15" s="58"/>
      <c r="Z15" s="58"/>
      <c r="AA15" s="58"/>
      <c r="AB15" s="58"/>
      <c r="AC15" s="120"/>
    </row>
    <row r="16" spans="1:29" ht="15.95" customHeight="1" x14ac:dyDescent="0.25">
      <c r="A16" s="63">
        <v>6</v>
      </c>
      <c r="B16" s="98"/>
      <c r="C16" s="98"/>
      <c r="D16" s="53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38">
        <f t="shared" si="0"/>
        <v>0</v>
      </c>
      <c r="P16" s="54"/>
      <c r="Q16" s="54"/>
      <c r="R16" s="55"/>
      <c r="S16" s="55"/>
      <c r="T16" s="57"/>
      <c r="U16" s="55"/>
      <c r="V16" s="55"/>
      <c r="W16" s="58"/>
      <c r="X16" s="58"/>
      <c r="Y16" s="58"/>
      <c r="Z16" s="58"/>
      <c r="AA16" s="58"/>
      <c r="AB16" s="58"/>
      <c r="AC16" s="120"/>
    </row>
    <row r="17" spans="1:30" ht="15.95" customHeight="1" x14ac:dyDescent="0.25">
      <c r="A17" s="63">
        <v>7</v>
      </c>
      <c r="B17" s="98"/>
      <c r="C17" s="98"/>
      <c r="D17" s="53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38">
        <f t="shared" si="0"/>
        <v>0</v>
      </c>
      <c r="P17" s="54"/>
      <c r="Q17" s="54"/>
      <c r="R17" s="101"/>
      <c r="S17" s="55"/>
      <c r="T17" s="57"/>
      <c r="U17" s="55"/>
      <c r="V17" s="58"/>
      <c r="W17" s="58"/>
      <c r="X17" s="58"/>
      <c r="Y17" s="58"/>
      <c r="Z17" s="58"/>
      <c r="AA17" s="58"/>
      <c r="AB17" s="58"/>
      <c r="AC17" s="120"/>
    </row>
    <row r="18" spans="1:30" ht="15.95" customHeight="1" x14ac:dyDescent="0.25">
      <c r="A18" s="63">
        <v>8</v>
      </c>
      <c r="B18" s="98"/>
      <c r="C18" s="98"/>
      <c r="D18" s="53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38">
        <f>SUM(E18:N18)</f>
        <v>0</v>
      </c>
      <c r="P18" s="54"/>
      <c r="Q18" s="54"/>
      <c r="R18" s="55"/>
      <c r="S18" s="55"/>
      <c r="T18" s="57"/>
      <c r="U18" s="55"/>
      <c r="V18" s="55"/>
      <c r="W18" s="58"/>
      <c r="X18" s="58"/>
      <c r="Y18" s="58"/>
      <c r="Z18" s="58"/>
      <c r="AA18" s="58"/>
      <c r="AB18" s="58"/>
      <c r="AC18" s="120"/>
    </row>
    <row r="19" spans="1:30" ht="15.95" customHeight="1" x14ac:dyDescent="0.25">
      <c r="A19" s="63">
        <v>9</v>
      </c>
      <c r="B19" s="98"/>
      <c r="C19" s="98"/>
      <c r="D19" s="53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38">
        <f>SUM(E19:N19)</f>
        <v>0</v>
      </c>
      <c r="P19" s="54"/>
      <c r="Q19" s="54"/>
      <c r="R19" s="55"/>
      <c r="S19" s="55"/>
      <c r="T19" s="57"/>
      <c r="U19" s="55"/>
      <c r="V19" s="55"/>
      <c r="W19" s="58"/>
      <c r="X19" s="58"/>
      <c r="Y19" s="58"/>
      <c r="Z19" s="58"/>
      <c r="AA19" s="58"/>
      <c r="AB19" s="58"/>
    </row>
    <row r="20" spans="1:30" ht="15.95" customHeight="1" x14ac:dyDescent="0.25">
      <c r="A20" s="63">
        <v>10</v>
      </c>
      <c r="B20" s="98"/>
      <c r="C20" s="98"/>
      <c r="D20" s="53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38">
        <f>SUM(E20:N20)</f>
        <v>0</v>
      </c>
      <c r="P20" s="54"/>
      <c r="Q20" s="54"/>
      <c r="R20" s="55"/>
      <c r="S20" s="55"/>
      <c r="T20" s="57"/>
      <c r="U20" s="55"/>
      <c r="V20" s="55"/>
      <c r="W20" s="58"/>
      <c r="X20" s="58"/>
      <c r="Y20" s="58"/>
      <c r="Z20" s="58"/>
      <c r="AA20" s="58"/>
      <c r="AB20" s="58"/>
      <c r="AC20" s="120"/>
    </row>
    <row r="21" spans="1:30" ht="15.95" customHeight="1" x14ac:dyDescent="0.25">
      <c r="A21" s="63">
        <v>11</v>
      </c>
      <c r="B21" s="98"/>
      <c r="C21" s="98"/>
      <c r="D21" s="53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38">
        <f t="shared" ref="O21:O38" si="1">SUM(E21:N21)</f>
        <v>0</v>
      </c>
      <c r="P21" s="54"/>
      <c r="Q21" s="54"/>
      <c r="R21" s="55"/>
      <c r="S21" s="55"/>
      <c r="T21" s="57"/>
      <c r="U21" s="55"/>
      <c r="V21" s="55"/>
      <c r="W21" s="58"/>
      <c r="X21" s="58"/>
      <c r="Y21" s="58"/>
      <c r="Z21" s="58"/>
      <c r="AA21" s="58"/>
      <c r="AB21" s="58"/>
      <c r="AC21" s="120"/>
    </row>
    <row r="22" spans="1:30" ht="15.95" customHeight="1" x14ac:dyDescent="0.25">
      <c r="A22" s="63">
        <v>12</v>
      </c>
      <c r="B22" s="98"/>
      <c r="C22" s="98"/>
      <c r="D22" s="53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38">
        <f t="shared" si="1"/>
        <v>0</v>
      </c>
      <c r="P22" s="54"/>
      <c r="Q22" s="54"/>
      <c r="R22" s="55"/>
      <c r="S22" s="55"/>
      <c r="T22" s="57"/>
      <c r="U22" s="55"/>
      <c r="V22" s="55"/>
      <c r="W22" s="58"/>
      <c r="X22" s="58"/>
      <c r="Y22" s="58"/>
      <c r="Z22" s="58"/>
      <c r="AA22" s="58"/>
      <c r="AB22" s="58"/>
      <c r="AC22" s="120"/>
    </row>
    <row r="23" spans="1:30" ht="15.95" customHeight="1" x14ac:dyDescent="0.25">
      <c r="A23" s="63">
        <v>13</v>
      </c>
      <c r="B23" s="98"/>
      <c r="C23" s="98"/>
      <c r="D23" s="53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38">
        <f t="shared" si="1"/>
        <v>0</v>
      </c>
      <c r="P23" s="54"/>
      <c r="Q23" s="54"/>
      <c r="R23" s="55"/>
      <c r="S23" s="55"/>
      <c r="T23" s="57"/>
      <c r="U23" s="55"/>
      <c r="V23" s="55"/>
      <c r="W23" s="58"/>
      <c r="X23" s="58"/>
      <c r="Y23" s="58"/>
      <c r="Z23" s="58"/>
      <c r="AA23" s="58"/>
      <c r="AB23" s="58"/>
    </row>
    <row r="24" spans="1:30" ht="15.95" customHeight="1" x14ac:dyDescent="0.25">
      <c r="A24" s="63">
        <v>14</v>
      </c>
      <c r="B24" s="98"/>
      <c r="C24" s="98"/>
      <c r="D24" s="53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38">
        <f>SUM(E24:N24)</f>
        <v>0</v>
      </c>
      <c r="P24" s="54"/>
      <c r="Q24" s="54"/>
      <c r="R24" s="55"/>
      <c r="S24" s="55"/>
      <c r="T24" s="57"/>
      <c r="U24" s="55"/>
      <c r="V24" s="55"/>
      <c r="W24" s="58"/>
      <c r="X24" s="58"/>
      <c r="Y24" s="58"/>
      <c r="Z24" s="58"/>
      <c r="AA24" s="58"/>
      <c r="AB24" s="58"/>
    </row>
    <row r="25" spans="1:30" ht="15.95" customHeight="1" x14ac:dyDescent="0.25">
      <c r="A25" s="63">
        <v>15</v>
      </c>
      <c r="B25" s="98"/>
      <c r="C25" s="98"/>
      <c r="D25" s="53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38">
        <f>SUM(E25:N25)</f>
        <v>0</v>
      </c>
      <c r="P25" s="54"/>
      <c r="Q25" s="54"/>
      <c r="R25" s="55"/>
      <c r="S25" s="55"/>
      <c r="T25" s="57"/>
      <c r="U25" s="55"/>
      <c r="V25" s="55"/>
      <c r="W25" s="58"/>
      <c r="X25" s="58"/>
      <c r="Y25" s="58"/>
      <c r="Z25" s="58"/>
      <c r="AA25" s="58"/>
      <c r="AB25" s="58"/>
    </row>
    <row r="26" spans="1:30" ht="15.95" customHeight="1" x14ac:dyDescent="0.25">
      <c r="A26" s="63">
        <v>16</v>
      </c>
      <c r="B26" s="51"/>
      <c r="C26" s="51"/>
      <c r="D26" s="53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38">
        <f>SUM(E26:N26)</f>
        <v>0</v>
      </c>
      <c r="P26" s="54"/>
      <c r="Q26" s="54"/>
      <c r="R26" s="55"/>
      <c r="S26" s="55"/>
      <c r="T26" s="57"/>
      <c r="U26" s="57"/>
      <c r="V26" s="55"/>
      <c r="W26" s="58"/>
      <c r="X26" s="58"/>
      <c r="Y26" s="58"/>
      <c r="Z26" s="58"/>
      <c r="AA26" s="58"/>
      <c r="AB26" s="58"/>
      <c r="AC26" s="120"/>
    </row>
    <row r="27" spans="1:30" ht="15.95" customHeight="1" x14ac:dyDescent="0.25">
      <c r="A27" s="63">
        <v>17</v>
      </c>
      <c r="B27" s="51"/>
      <c r="C27" s="51"/>
      <c r="D27" s="53"/>
      <c r="E27" s="149"/>
      <c r="F27" s="52"/>
      <c r="G27" s="52"/>
      <c r="H27" s="52"/>
      <c r="I27" s="52"/>
      <c r="J27" s="52"/>
      <c r="K27" s="52"/>
      <c r="L27" s="52"/>
      <c r="M27" s="52"/>
      <c r="N27" s="52"/>
      <c r="O27" s="39">
        <f t="shared" si="1"/>
        <v>0</v>
      </c>
      <c r="P27" s="54"/>
      <c r="Q27" s="54"/>
      <c r="R27" s="55"/>
      <c r="S27" s="55"/>
      <c r="T27" s="57"/>
      <c r="U27" s="57"/>
      <c r="V27" s="55"/>
      <c r="W27" s="58"/>
      <c r="X27" s="58"/>
      <c r="Y27" s="58"/>
      <c r="Z27" s="58"/>
      <c r="AA27" s="58"/>
      <c r="AB27" s="58"/>
      <c r="AC27" s="120"/>
    </row>
    <row r="28" spans="1:30" ht="15.95" customHeight="1" x14ac:dyDescent="0.25">
      <c r="A28" s="63">
        <v>18</v>
      </c>
      <c r="B28" s="51"/>
      <c r="C28" s="51"/>
      <c r="D28" s="53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38">
        <f t="shared" si="1"/>
        <v>0</v>
      </c>
      <c r="P28" s="54"/>
      <c r="Q28" s="54"/>
      <c r="R28" s="55"/>
      <c r="S28" s="55"/>
      <c r="T28" s="57"/>
      <c r="U28" s="57"/>
      <c r="V28" s="55"/>
      <c r="W28" s="58"/>
      <c r="X28" s="58"/>
      <c r="Y28" s="58"/>
      <c r="Z28" s="58"/>
      <c r="AA28" s="58"/>
      <c r="AB28" s="58"/>
      <c r="AC28" s="120"/>
    </row>
    <row r="29" spans="1:30" ht="15.95" customHeight="1" x14ac:dyDescent="0.25">
      <c r="A29" s="63">
        <v>19</v>
      </c>
      <c r="B29" s="51"/>
      <c r="C29" s="51"/>
      <c r="D29" s="53"/>
      <c r="E29" s="149"/>
      <c r="F29" s="52"/>
      <c r="G29" s="52"/>
      <c r="H29" s="52"/>
      <c r="I29" s="52"/>
      <c r="J29" s="52"/>
      <c r="K29" s="52"/>
      <c r="L29" s="52"/>
      <c r="M29" s="52"/>
      <c r="N29" s="52"/>
      <c r="O29" s="39">
        <f t="shared" si="1"/>
        <v>0</v>
      </c>
      <c r="P29" s="54"/>
      <c r="Q29" s="54"/>
      <c r="R29" s="55"/>
      <c r="S29" s="55"/>
      <c r="T29" s="57"/>
      <c r="U29" s="57"/>
      <c r="V29" s="55"/>
      <c r="W29" s="58"/>
      <c r="X29" s="58"/>
      <c r="Y29" s="58"/>
      <c r="Z29" s="58"/>
      <c r="AA29" s="58"/>
      <c r="AB29" s="58"/>
    </row>
    <row r="30" spans="1:30" ht="15.95" customHeight="1" x14ac:dyDescent="0.25">
      <c r="A30" s="63">
        <v>20</v>
      </c>
      <c r="B30" s="51"/>
      <c r="C30" s="51"/>
      <c r="D30" s="53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38">
        <f t="shared" si="1"/>
        <v>0</v>
      </c>
      <c r="P30" s="54"/>
      <c r="Q30" s="54"/>
      <c r="R30" s="55"/>
      <c r="S30" s="55"/>
      <c r="T30" s="57"/>
      <c r="U30" s="57"/>
      <c r="V30" s="55"/>
      <c r="W30" s="58"/>
      <c r="X30" s="58"/>
      <c r="Y30" s="58"/>
      <c r="Z30" s="58"/>
      <c r="AA30" s="58"/>
      <c r="AB30" s="58"/>
      <c r="AC30" s="120"/>
      <c r="AD30" s="27"/>
    </row>
    <row r="31" spans="1:30" ht="15.95" customHeight="1" x14ac:dyDescent="0.25">
      <c r="A31" s="63">
        <v>21</v>
      </c>
      <c r="B31" s="51"/>
      <c r="C31" s="51"/>
      <c r="D31" s="53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38">
        <f>SUM(E31:N31)</f>
        <v>0</v>
      </c>
      <c r="P31" s="54"/>
      <c r="Q31" s="54"/>
      <c r="R31" s="55"/>
      <c r="S31" s="55"/>
      <c r="T31" s="57"/>
      <c r="U31" s="57"/>
      <c r="V31" s="55"/>
      <c r="W31" s="58"/>
      <c r="X31" s="58"/>
      <c r="Y31" s="58"/>
      <c r="Z31" s="58"/>
      <c r="AA31" s="58"/>
      <c r="AB31" s="58"/>
      <c r="AC31" s="120"/>
    </row>
    <row r="32" spans="1:30" ht="15.95" customHeight="1" x14ac:dyDescent="0.25">
      <c r="A32" s="63">
        <v>22</v>
      </c>
      <c r="B32" s="51"/>
      <c r="C32" s="51"/>
      <c r="D32" s="53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38">
        <f t="shared" si="1"/>
        <v>0</v>
      </c>
      <c r="P32" s="54"/>
      <c r="Q32" s="54"/>
      <c r="R32" s="55"/>
      <c r="S32" s="55"/>
      <c r="T32" s="57"/>
      <c r="U32" s="57"/>
      <c r="V32" s="55"/>
      <c r="W32" s="58"/>
      <c r="X32" s="58"/>
      <c r="Y32" s="58"/>
      <c r="Z32" s="58"/>
      <c r="AA32" s="58"/>
      <c r="AB32" s="58"/>
      <c r="AC32" s="120"/>
    </row>
    <row r="33" spans="1:28" ht="15.95" customHeight="1" x14ac:dyDescent="0.25">
      <c r="A33" s="63">
        <v>23</v>
      </c>
      <c r="B33" s="51"/>
      <c r="C33" s="51"/>
      <c r="D33" s="53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38">
        <f t="shared" si="1"/>
        <v>0</v>
      </c>
      <c r="P33" s="54"/>
      <c r="Q33" s="54"/>
      <c r="R33" s="55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</row>
    <row r="34" spans="1:28" ht="15.95" customHeight="1" x14ac:dyDescent="0.25">
      <c r="A34" s="63">
        <v>24</v>
      </c>
      <c r="B34" s="51"/>
      <c r="C34" s="51"/>
      <c r="D34" s="53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38">
        <f>SUM(E34:N34)</f>
        <v>0</v>
      </c>
      <c r="P34" s="54"/>
      <c r="Q34" s="54"/>
      <c r="R34" s="55"/>
      <c r="S34" s="55"/>
      <c r="T34" s="57"/>
      <c r="U34" s="57"/>
      <c r="V34" s="55"/>
      <c r="W34" s="58"/>
      <c r="X34" s="58"/>
      <c r="Y34" s="58"/>
      <c r="Z34" s="58"/>
      <c r="AA34" s="58"/>
      <c r="AB34" s="58"/>
    </row>
    <row r="35" spans="1:28" ht="15.95" customHeight="1" x14ac:dyDescent="0.25">
      <c r="A35" s="63">
        <v>25</v>
      </c>
      <c r="B35" s="51"/>
      <c r="C35" s="51"/>
      <c r="D35" s="53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38">
        <f t="shared" si="1"/>
        <v>0</v>
      </c>
      <c r="P35" s="54"/>
      <c r="Q35" s="54"/>
      <c r="R35" s="55"/>
      <c r="S35" s="55"/>
      <c r="T35" s="57"/>
      <c r="U35" s="57"/>
      <c r="V35" s="55"/>
      <c r="W35" s="58"/>
      <c r="X35" s="58"/>
      <c r="Y35" s="58"/>
      <c r="Z35" s="58"/>
      <c r="AA35" s="58"/>
      <c r="AB35" s="58"/>
    </row>
    <row r="36" spans="1:28" ht="15.95" customHeight="1" x14ac:dyDescent="0.25">
      <c r="A36" s="63">
        <v>26</v>
      </c>
      <c r="B36" s="51"/>
      <c r="C36" s="51"/>
      <c r="D36" s="53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38">
        <f t="shared" si="1"/>
        <v>0</v>
      </c>
      <c r="P36" s="54"/>
      <c r="Q36" s="54"/>
      <c r="R36" s="55"/>
      <c r="S36" s="55"/>
      <c r="T36" s="57"/>
      <c r="U36" s="57"/>
      <c r="V36" s="55"/>
      <c r="W36" s="58"/>
      <c r="X36" s="58"/>
      <c r="Y36" s="58"/>
      <c r="Z36" s="58"/>
      <c r="AA36" s="58"/>
      <c r="AB36" s="58"/>
    </row>
    <row r="37" spans="1:28" ht="15.95" customHeight="1" x14ac:dyDescent="0.25">
      <c r="A37" s="63">
        <v>27</v>
      </c>
      <c r="B37" s="51"/>
      <c r="C37" s="51"/>
      <c r="D37" s="53"/>
      <c r="E37" s="149"/>
      <c r="F37" s="52"/>
      <c r="G37" s="52"/>
      <c r="H37" s="52"/>
      <c r="I37" s="52"/>
      <c r="J37" s="52"/>
      <c r="K37" s="52"/>
      <c r="L37" s="52"/>
      <c r="M37" s="52"/>
      <c r="N37" s="52"/>
      <c r="O37" s="39">
        <f t="shared" si="1"/>
        <v>0</v>
      </c>
      <c r="P37" s="54"/>
      <c r="Q37" s="54"/>
      <c r="R37" s="55"/>
      <c r="S37" s="55"/>
      <c r="T37" s="57"/>
      <c r="U37" s="57"/>
      <c r="V37" s="55"/>
      <c r="W37" s="58"/>
      <c r="X37" s="58"/>
      <c r="Y37" s="58"/>
      <c r="Z37" s="58"/>
      <c r="AA37" s="58"/>
      <c r="AB37" s="58"/>
    </row>
    <row r="38" spans="1:28" ht="15.95" customHeight="1" x14ac:dyDescent="0.25">
      <c r="A38" s="63">
        <v>28</v>
      </c>
      <c r="B38" s="51"/>
      <c r="C38" s="51"/>
      <c r="D38" s="53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38">
        <f t="shared" si="1"/>
        <v>0</v>
      </c>
      <c r="P38" s="54"/>
      <c r="Q38" s="54"/>
      <c r="R38" s="55"/>
      <c r="S38" s="55"/>
      <c r="T38" s="57"/>
      <c r="U38" s="57"/>
      <c r="V38" s="55"/>
      <c r="W38" s="58"/>
      <c r="X38" s="58"/>
      <c r="Y38" s="58"/>
      <c r="Z38" s="58"/>
      <c r="AA38" s="58"/>
      <c r="AB38" s="58"/>
    </row>
    <row r="39" spans="1:28" ht="15.95" customHeight="1" x14ac:dyDescent="0.25">
      <c r="A39" s="63">
        <v>29</v>
      </c>
      <c r="B39" s="51"/>
      <c r="C39" s="51"/>
      <c r="D39" s="53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38">
        <f>SUM(E39:N39)</f>
        <v>0</v>
      </c>
      <c r="P39" s="54"/>
      <c r="Q39" s="54"/>
      <c r="R39" s="55"/>
      <c r="S39" s="55"/>
      <c r="T39" s="57"/>
      <c r="U39" s="57"/>
      <c r="V39" s="55"/>
      <c r="W39" s="58"/>
      <c r="X39" s="58"/>
      <c r="Y39" s="58"/>
      <c r="Z39" s="58"/>
      <c r="AA39" s="58"/>
      <c r="AB39" s="58"/>
    </row>
    <row r="40" spans="1:28" ht="15.95" customHeight="1" x14ac:dyDescent="0.25">
      <c r="A40" s="63">
        <v>30</v>
      </c>
      <c r="B40" s="51"/>
      <c r="C40" s="51"/>
      <c r="D40" s="53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38">
        <f>SUM(E40:N40)</f>
        <v>0</v>
      </c>
      <c r="P40" s="54"/>
      <c r="Q40" s="54"/>
      <c r="R40" s="55"/>
      <c r="S40" s="55"/>
      <c r="T40" s="57"/>
      <c r="U40" s="57"/>
      <c r="V40" s="55"/>
      <c r="W40" s="58"/>
      <c r="X40" s="58"/>
      <c r="Y40" s="58"/>
      <c r="Z40" s="58"/>
      <c r="AA40" s="58"/>
      <c r="AB40" s="58"/>
    </row>
    <row r="41" spans="1:28" ht="35.25" customHeight="1" x14ac:dyDescent="0.25">
      <c r="A41" s="11"/>
      <c r="B41" s="9"/>
      <c r="C41" s="8"/>
      <c r="D41" s="9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25"/>
      <c r="Q41" s="25"/>
      <c r="R41" s="14" t="s">
        <v>20</v>
      </c>
      <c r="W41" s="117" t="s">
        <v>135</v>
      </c>
      <c r="X41" s="117" t="s">
        <v>135</v>
      </c>
      <c r="Y41" s="117" t="s">
        <v>135</v>
      </c>
      <c r="Z41" s="117" t="s">
        <v>137</v>
      </c>
      <c r="AA41" s="117" t="s">
        <v>136</v>
      </c>
      <c r="AB41" s="117" t="s">
        <v>136</v>
      </c>
    </row>
    <row r="42" spans="1:28" ht="18.75" customHeight="1" x14ac:dyDescent="0.25">
      <c r="A42" s="11"/>
      <c r="B42" s="9"/>
      <c r="C42" s="8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23"/>
      <c r="Q42" s="23"/>
    </row>
    <row r="43" spans="1:28" ht="15.75" customHeight="1" x14ac:dyDescent="0.25">
      <c r="A43" s="11"/>
      <c r="B43" s="9"/>
      <c r="C43" s="8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23"/>
      <c r="Q43" s="23"/>
    </row>
    <row r="44" spans="1:28" ht="15.95" customHeight="1" x14ac:dyDescent="0.25">
      <c r="A44" s="11"/>
      <c r="B44" s="9"/>
      <c r="C44" s="8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23"/>
      <c r="Q44" s="23"/>
    </row>
    <row r="45" spans="1:28" ht="15.95" customHeight="1" x14ac:dyDescent="0.25">
      <c r="A45" s="11"/>
      <c r="B45" s="9"/>
      <c r="C45" s="8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23"/>
      <c r="Q45" s="23"/>
    </row>
    <row r="46" spans="1:28" ht="15.95" customHeight="1" x14ac:dyDescent="0.25">
      <c r="A46" s="11"/>
      <c r="B46" s="9"/>
      <c r="C46" s="8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23"/>
      <c r="Q46" s="23"/>
    </row>
    <row r="47" spans="1:28" ht="15.95" customHeight="1" x14ac:dyDescent="0.25">
      <c r="A47" s="11"/>
      <c r="B47" s="9"/>
      <c r="C47" s="8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23"/>
      <c r="Q47" s="23"/>
    </row>
    <row r="48" spans="1:28" ht="15.95" customHeight="1" x14ac:dyDescent="0.25">
      <c r="A48" s="11"/>
      <c r="B48" s="9"/>
      <c r="C48" s="8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23"/>
      <c r="Q48" s="23"/>
    </row>
    <row r="49" spans="1:17" ht="15.95" customHeight="1" x14ac:dyDescent="0.25">
      <c r="A49" s="11"/>
      <c r="B49" s="9"/>
      <c r="C49" s="8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23"/>
      <c r="Q49" s="23"/>
    </row>
    <row r="50" spans="1:17" ht="15.95" customHeight="1" x14ac:dyDescent="0.25">
      <c r="A50" s="11"/>
      <c r="B50" s="9"/>
      <c r="C50" s="8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23"/>
      <c r="Q50" s="23"/>
    </row>
    <row r="51" spans="1:17" ht="15.95" customHeight="1" x14ac:dyDescent="0.25">
      <c r="A51" s="11"/>
      <c r="B51" s="9"/>
      <c r="C51" s="8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23"/>
      <c r="Q51" s="23"/>
    </row>
    <row r="52" spans="1:17" ht="15.95" customHeight="1" x14ac:dyDescent="0.25">
      <c r="A52" s="11"/>
      <c r="B52" s="9"/>
      <c r="C52" s="8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23"/>
      <c r="Q52" s="23"/>
    </row>
    <row r="53" spans="1:17" ht="15.95" customHeight="1" x14ac:dyDescent="0.25">
      <c r="A53" s="11"/>
      <c r="B53" s="9"/>
      <c r="C53" s="8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23"/>
      <c r="Q53" s="23"/>
    </row>
    <row r="54" spans="1:17" ht="15.95" customHeight="1" x14ac:dyDescent="0.25">
      <c r="A54" s="11"/>
      <c r="B54" s="9"/>
      <c r="C54" s="8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23"/>
      <c r="Q54" s="23"/>
    </row>
    <row r="55" spans="1:17" ht="15.95" customHeight="1" x14ac:dyDescent="0.25">
      <c r="A55" s="11"/>
      <c r="B55" s="9"/>
      <c r="C55" s="8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23"/>
      <c r="Q55" s="23"/>
    </row>
    <row r="56" spans="1:17" ht="15.95" customHeight="1" x14ac:dyDescent="0.25">
      <c r="A56" s="11"/>
      <c r="B56" s="9"/>
      <c r="C56" s="8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23"/>
      <c r="Q56" s="23"/>
    </row>
    <row r="57" spans="1:17" ht="15.95" customHeight="1" x14ac:dyDescent="0.25">
      <c r="A57" s="11"/>
      <c r="B57" s="9"/>
      <c r="C57" s="8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23"/>
      <c r="Q57" s="23"/>
    </row>
    <row r="58" spans="1:17" ht="15.95" customHeight="1" x14ac:dyDescent="0.25">
      <c r="A58" s="11"/>
      <c r="B58" s="9"/>
      <c r="C58" s="8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23"/>
      <c r="Q58" s="23"/>
    </row>
    <row r="59" spans="1:17" ht="15.95" customHeight="1" x14ac:dyDescent="0.25">
      <c r="A59" s="11"/>
      <c r="B59" s="9"/>
      <c r="C59" s="8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23"/>
      <c r="Q59" s="23"/>
    </row>
    <row r="60" spans="1:17" ht="15.95" customHeight="1" x14ac:dyDescent="0.25">
      <c r="A60" s="11"/>
      <c r="B60" s="9"/>
      <c r="C60" s="8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23"/>
      <c r="Q60" s="23"/>
    </row>
    <row r="61" spans="1:17" ht="15.95" customHeight="1" x14ac:dyDescent="0.25">
      <c r="A61" s="11"/>
      <c r="B61" s="9"/>
      <c r="C61" s="8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23"/>
      <c r="Q61" s="23"/>
    </row>
    <row r="62" spans="1:17" ht="15.95" customHeight="1" x14ac:dyDescent="0.25">
      <c r="A62" s="11"/>
      <c r="B62" s="9"/>
      <c r="C62" s="8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23"/>
      <c r="Q62" s="23"/>
    </row>
    <row r="63" spans="1:17" ht="15.95" customHeight="1" x14ac:dyDescent="0.25">
      <c r="A63" s="11"/>
      <c r="B63" s="9"/>
      <c r="C63" s="8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23"/>
      <c r="Q63" s="23"/>
    </row>
    <row r="64" spans="1:17" ht="15.95" customHeight="1" x14ac:dyDescent="0.25">
      <c r="A64" s="11"/>
      <c r="B64" s="9"/>
      <c r="C64" s="8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23"/>
      <c r="Q64" s="23"/>
    </row>
    <row r="65" spans="1:17" ht="15.95" customHeight="1" x14ac:dyDescent="0.25">
      <c r="A65" s="11"/>
      <c r="B65" s="9"/>
      <c r="C65" s="8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23"/>
      <c r="Q65" s="23"/>
    </row>
    <row r="66" spans="1:17" ht="15.95" customHeight="1" x14ac:dyDescent="0.25">
      <c r="A66" s="11"/>
      <c r="B66" s="9"/>
      <c r="C66" s="8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23"/>
      <c r="Q66" s="23"/>
    </row>
    <row r="67" spans="1:17" ht="15.95" customHeight="1" x14ac:dyDescent="0.25">
      <c r="A67" s="11"/>
      <c r="B67" s="9"/>
      <c r="C67" s="8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23"/>
      <c r="Q67" s="23"/>
    </row>
    <row r="68" spans="1:17" ht="15.95" customHeight="1" x14ac:dyDescent="0.25">
      <c r="A68" s="11"/>
      <c r="B68" s="9"/>
      <c r="C68" s="8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23"/>
      <c r="Q68" s="23"/>
    </row>
    <row r="69" spans="1:17" ht="15.95" customHeight="1" x14ac:dyDescent="0.25">
      <c r="A69" s="11"/>
      <c r="B69" s="9"/>
      <c r="C69" s="8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23"/>
      <c r="Q69" s="23"/>
    </row>
    <row r="70" spans="1:17" ht="15.95" customHeight="1" x14ac:dyDescent="0.25">
      <c r="A70" s="11"/>
      <c r="B70" s="9"/>
      <c r="C70" s="8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23"/>
      <c r="Q70" s="23"/>
    </row>
    <row r="71" spans="1:17" x14ac:dyDescent="0.25">
      <c r="A71" s="4"/>
      <c r="B71" s="7"/>
      <c r="C71" s="3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24"/>
      <c r="Q71" s="24"/>
    </row>
  </sheetData>
  <sortState ref="A9:P38">
    <sortCondition ref="A9:A38"/>
  </sortState>
  <mergeCells count="3">
    <mergeCell ref="E9:N9"/>
    <mergeCell ref="P9:R9"/>
    <mergeCell ref="W9:Z9"/>
  </mergeCells>
  <pageMargins left="0" right="0" top="0" bottom="0" header="0.3" footer="0.3"/>
  <pageSetup paperSize="5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43"/>
  <sheetViews>
    <sheetView zoomScale="90" zoomScaleNormal="90" workbookViewId="0">
      <pane ySplit="12" topLeftCell="A13" activePane="bottomLeft" state="frozen"/>
      <selection pane="bottomLeft" activeCell="C3" sqref="C3"/>
    </sheetView>
  </sheetViews>
  <sheetFormatPr defaultRowHeight="15" x14ac:dyDescent="0.25"/>
  <cols>
    <col min="1" max="1" width="5.7109375" customWidth="1"/>
    <col min="2" max="2" width="12.140625" customWidth="1"/>
    <col min="3" max="3" width="38.5703125" style="14" customWidth="1"/>
    <col min="4" max="4" width="12.42578125" style="29" customWidth="1"/>
    <col min="5" max="5" width="17.28515625" style="29" customWidth="1"/>
    <col min="6" max="6" width="11.140625" style="5" customWidth="1"/>
    <col min="7" max="7" width="12" style="5" customWidth="1"/>
    <col min="8" max="8" width="10.5703125" style="28" customWidth="1"/>
    <col min="13" max="13" width="19.42578125" customWidth="1"/>
  </cols>
  <sheetData>
    <row r="1" spans="1:8" s="28" customFormat="1" x14ac:dyDescent="0.25">
      <c r="A1" s="16" t="str">
        <f>'R2T4 Calculation Testsheet '!A1</f>
        <v>University</v>
      </c>
      <c r="C1" s="29"/>
      <c r="D1" s="29"/>
      <c r="E1" s="29"/>
      <c r="F1" s="5"/>
      <c r="G1" s="5"/>
    </row>
    <row r="2" spans="1:8" s="28" customFormat="1" x14ac:dyDescent="0.25">
      <c r="A2" s="16" t="str">
        <f>'R2T4 Calculation Testsheet '!A2</f>
        <v>Student Financial Aid</v>
      </c>
      <c r="C2" s="29"/>
      <c r="D2" s="29"/>
      <c r="E2" s="29"/>
      <c r="F2" s="5"/>
      <c r="G2" s="5"/>
    </row>
    <row r="3" spans="1:8" s="28" customFormat="1" x14ac:dyDescent="0.25">
      <c r="A3" s="16" t="str">
        <f>'R2T4 Calculation Testsheet '!A3</f>
        <v>Project #</v>
      </c>
      <c r="C3" s="29"/>
      <c r="D3" s="29"/>
      <c r="E3" s="29"/>
      <c r="F3" s="5"/>
      <c r="G3" s="5"/>
    </row>
    <row r="4" spans="1:8" s="28" customFormat="1" x14ac:dyDescent="0.25">
      <c r="A4" s="16" t="str">
        <f>'R2T4 Calculation Testsheet '!A4</f>
        <v xml:space="preserve">Audit Period: </v>
      </c>
      <c r="C4" s="29"/>
      <c r="D4" s="29"/>
      <c r="E4" s="29"/>
      <c r="F4" s="5"/>
      <c r="G4" s="5"/>
    </row>
    <row r="5" spans="1:8" x14ac:dyDescent="0.25">
      <c r="A5" s="16" t="s">
        <v>30</v>
      </c>
      <c r="D5" s="30"/>
      <c r="E5" s="22"/>
      <c r="F5" s="6"/>
    </row>
    <row r="6" spans="1:8" s="28" customFormat="1" x14ac:dyDescent="0.25">
      <c r="A6" s="16"/>
      <c r="C6" s="29"/>
      <c r="D6" s="30"/>
      <c r="E6" s="22"/>
      <c r="F6" s="6"/>
      <c r="G6" s="5"/>
    </row>
    <row r="7" spans="1:8" x14ac:dyDescent="0.25">
      <c r="B7" s="34" t="s">
        <v>134</v>
      </c>
      <c r="E7" s="22"/>
      <c r="F7" s="6"/>
    </row>
    <row r="8" spans="1:8" x14ac:dyDescent="0.25">
      <c r="A8" s="16"/>
      <c r="B8" s="34" t="s">
        <v>26</v>
      </c>
      <c r="E8" s="22"/>
      <c r="F8" s="6"/>
    </row>
    <row r="9" spans="1:8" x14ac:dyDescent="0.25">
      <c r="A9" s="16"/>
      <c r="D9" s="30"/>
      <c r="E9" s="22"/>
      <c r="F9" s="6"/>
    </row>
    <row r="10" spans="1:8" ht="15.75" thickBot="1" x14ac:dyDescent="0.3">
      <c r="A10" s="2" t="s">
        <v>2</v>
      </c>
      <c r="B10" s="6"/>
      <c r="C10" s="22"/>
      <c r="H10" s="5"/>
    </row>
    <row r="11" spans="1:8" s="32" customFormat="1" x14ac:dyDescent="0.25">
      <c r="A11" s="103"/>
      <c r="B11" s="104" t="s">
        <v>3</v>
      </c>
      <c r="C11" s="104" t="s">
        <v>3</v>
      </c>
      <c r="D11" s="105" t="s">
        <v>19</v>
      </c>
      <c r="E11" s="105" t="s">
        <v>120</v>
      </c>
      <c r="F11" s="106" t="s">
        <v>18</v>
      </c>
      <c r="G11" s="106" t="s">
        <v>18</v>
      </c>
      <c r="H11" s="107" t="s">
        <v>18</v>
      </c>
    </row>
    <row r="12" spans="1:8" ht="110.25" customHeight="1" x14ac:dyDescent="0.25">
      <c r="A12" s="108" t="s">
        <v>0</v>
      </c>
      <c r="B12" s="100" t="s">
        <v>4</v>
      </c>
      <c r="C12" s="100" t="s">
        <v>5</v>
      </c>
      <c r="D12" s="99" t="s">
        <v>118</v>
      </c>
      <c r="E12" s="99" t="s">
        <v>119</v>
      </c>
      <c r="F12" s="99" t="s">
        <v>31</v>
      </c>
      <c r="G12" s="99" t="s">
        <v>25</v>
      </c>
      <c r="H12" s="109" t="s">
        <v>32</v>
      </c>
    </row>
    <row r="13" spans="1:8" s="14" customFormat="1" x14ac:dyDescent="0.25">
      <c r="A13" s="65">
        <v>1</v>
      </c>
      <c r="B13" s="130"/>
      <c r="C13" s="130"/>
      <c r="D13" s="131"/>
      <c r="E13" s="131"/>
      <c r="F13" s="134">
        <f t="shared" ref="F13:F42" si="0">E13-D13</f>
        <v>0</v>
      </c>
      <c r="G13" s="132"/>
      <c r="H13" s="133"/>
    </row>
    <row r="14" spans="1:8" s="14" customFormat="1" x14ac:dyDescent="0.25">
      <c r="A14" s="65">
        <v>2</v>
      </c>
      <c r="B14" s="130"/>
      <c r="C14" s="130"/>
      <c r="D14" s="131"/>
      <c r="E14" s="131"/>
      <c r="F14" s="134">
        <f t="shared" si="0"/>
        <v>0</v>
      </c>
      <c r="G14" s="132"/>
      <c r="H14" s="133"/>
    </row>
    <row r="15" spans="1:8" s="14" customFormat="1" x14ac:dyDescent="0.25">
      <c r="A15" s="65">
        <v>3</v>
      </c>
      <c r="B15" s="130"/>
      <c r="C15" s="130"/>
      <c r="D15" s="131"/>
      <c r="E15" s="131"/>
      <c r="F15" s="134">
        <f t="shared" si="0"/>
        <v>0</v>
      </c>
      <c r="G15" s="132"/>
      <c r="H15" s="133"/>
    </row>
    <row r="16" spans="1:8" s="14" customFormat="1" x14ac:dyDescent="0.25">
      <c r="A16" s="65">
        <v>4</v>
      </c>
      <c r="B16" s="130"/>
      <c r="C16" s="130"/>
      <c r="D16" s="131"/>
      <c r="E16" s="131"/>
      <c r="F16" s="134">
        <f t="shared" si="0"/>
        <v>0</v>
      </c>
      <c r="G16" s="132"/>
      <c r="H16" s="133"/>
    </row>
    <row r="17" spans="1:8" s="14" customFormat="1" x14ac:dyDescent="0.25">
      <c r="A17" s="65">
        <v>5</v>
      </c>
      <c r="B17" s="130"/>
      <c r="C17" s="130"/>
      <c r="D17" s="131"/>
      <c r="E17" s="131"/>
      <c r="F17" s="134">
        <f t="shared" si="0"/>
        <v>0</v>
      </c>
      <c r="G17" s="132"/>
      <c r="H17" s="133"/>
    </row>
    <row r="18" spans="1:8" s="14" customFormat="1" x14ac:dyDescent="0.25">
      <c r="A18" s="65">
        <v>6</v>
      </c>
      <c r="B18" s="130"/>
      <c r="C18" s="130"/>
      <c r="D18" s="131"/>
      <c r="E18" s="131"/>
      <c r="F18" s="134">
        <f t="shared" si="0"/>
        <v>0</v>
      </c>
      <c r="G18" s="132"/>
      <c r="H18" s="133"/>
    </row>
    <row r="19" spans="1:8" s="14" customFormat="1" ht="15.75" customHeight="1" x14ac:dyDescent="0.25">
      <c r="A19" s="65">
        <v>7</v>
      </c>
      <c r="B19" s="130"/>
      <c r="C19" s="130"/>
      <c r="D19" s="135"/>
      <c r="E19" s="131"/>
      <c r="F19" s="134">
        <f t="shared" si="0"/>
        <v>0</v>
      </c>
      <c r="G19" s="132"/>
      <c r="H19" s="133"/>
    </row>
    <row r="20" spans="1:8" s="14" customFormat="1" x14ac:dyDescent="0.25">
      <c r="A20" s="65">
        <v>8</v>
      </c>
      <c r="B20" s="130"/>
      <c r="C20" s="130"/>
      <c r="D20" s="131"/>
      <c r="E20" s="131"/>
      <c r="F20" s="134">
        <f t="shared" si="0"/>
        <v>0</v>
      </c>
      <c r="G20" s="132"/>
      <c r="H20" s="133"/>
    </row>
    <row r="21" spans="1:8" s="14" customFormat="1" x14ac:dyDescent="0.25">
      <c r="A21" s="65">
        <v>9</v>
      </c>
      <c r="B21" s="130"/>
      <c r="C21" s="130"/>
      <c r="D21" s="131"/>
      <c r="E21" s="131"/>
      <c r="F21" s="134">
        <f t="shared" si="0"/>
        <v>0</v>
      </c>
      <c r="G21" s="132"/>
      <c r="H21" s="133"/>
    </row>
    <row r="22" spans="1:8" s="14" customFormat="1" x14ac:dyDescent="0.25">
      <c r="A22" s="65">
        <v>10</v>
      </c>
      <c r="B22" s="130"/>
      <c r="C22" s="130"/>
      <c r="D22" s="131"/>
      <c r="E22" s="131"/>
      <c r="F22" s="134">
        <f t="shared" si="0"/>
        <v>0</v>
      </c>
      <c r="G22" s="132"/>
      <c r="H22" s="133"/>
    </row>
    <row r="23" spans="1:8" s="14" customFormat="1" x14ac:dyDescent="0.25">
      <c r="A23" s="65">
        <v>11</v>
      </c>
      <c r="B23" s="130"/>
      <c r="C23" s="130"/>
      <c r="D23" s="131"/>
      <c r="E23" s="131"/>
      <c r="F23" s="134">
        <f t="shared" si="0"/>
        <v>0</v>
      </c>
      <c r="G23" s="132"/>
      <c r="H23" s="133"/>
    </row>
    <row r="24" spans="1:8" s="14" customFormat="1" x14ac:dyDescent="0.25">
      <c r="A24" s="65">
        <v>12</v>
      </c>
      <c r="B24" s="130"/>
      <c r="C24" s="130"/>
      <c r="D24" s="131"/>
      <c r="E24" s="131"/>
      <c r="F24" s="134">
        <f t="shared" si="0"/>
        <v>0</v>
      </c>
      <c r="G24" s="132"/>
      <c r="H24" s="133"/>
    </row>
    <row r="25" spans="1:8" s="14" customFormat="1" x14ac:dyDescent="0.25">
      <c r="A25" s="65">
        <v>13</v>
      </c>
      <c r="B25" s="130"/>
      <c r="C25" s="130"/>
      <c r="D25" s="131"/>
      <c r="E25" s="131"/>
      <c r="F25" s="134">
        <f t="shared" si="0"/>
        <v>0</v>
      </c>
      <c r="G25" s="132"/>
      <c r="H25" s="133"/>
    </row>
    <row r="26" spans="1:8" s="14" customFormat="1" x14ac:dyDescent="0.25">
      <c r="A26" s="65">
        <v>14</v>
      </c>
      <c r="B26" s="130"/>
      <c r="C26" s="130"/>
      <c r="D26" s="131"/>
      <c r="E26" s="131"/>
      <c r="F26" s="134">
        <f t="shared" si="0"/>
        <v>0</v>
      </c>
      <c r="G26" s="132"/>
      <c r="H26" s="133"/>
    </row>
    <row r="27" spans="1:8" s="14" customFormat="1" x14ac:dyDescent="0.25">
      <c r="A27" s="65">
        <v>15</v>
      </c>
      <c r="B27" s="130"/>
      <c r="C27" s="130"/>
      <c r="D27" s="131"/>
      <c r="E27" s="131"/>
      <c r="F27" s="134">
        <f t="shared" si="0"/>
        <v>0</v>
      </c>
      <c r="G27" s="132"/>
      <c r="H27" s="133"/>
    </row>
    <row r="28" spans="1:8" s="14" customFormat="1" ht="15" customHeight="1" x14ac:dyDescent="0.25">
      <c r="A28" s="65">
        <v>16</v>
      </c>
      <c r="B28" s="136"/>
      <c r="C28" s="136"/>
      <c r="D28" s="131"/>
      <c r="E28" s="131"/>
      <c r="F28" s="134">
        <f t="shared" si="0"/>
        <v>0</v>
      </c>
      <c r="G28" s="132"/>
      <c r="H28" s="133"/>
    </row>
    <row r="29" spans="1:8" s="14" customFormat="1" ht="15.75" customHeight="1" x14ac:dyDescent="0.25">
      <c r="A29" s="65">
        <v>17</v>
      </c>
      <c r="B29" s="136"/>
      <c r="C29" s="136"/>
      <c r="D29" s="131"/>
      <c r="E29" s="131"/>
      <c r="F29" s="134">
        <f t="shared" si="0"/>
        <v>0</v>
      </c>
      <c r="G29" s="132"/>
      <c r="H29" s="133"/>
    </row>
    <row r="30" spans="1:8" s="14" customFormat="1" ht="15" customHeight="1" x14ac:dyDescent="0.25">
      <c r="A30" s="65">
        <v>18</v>
      </c>
      <c r="B30" s="136"/>
      <c r="C30" s="136"/>
      <c r="D30" s="131"/>
      <c r="E30" s="131"/>
      <c r="F30" s="134">
        <f t="shared" si="0"/>
        <v>0</v>
      </c>
      <c r="G30" s="132"/>
      <c r="H30" s="133"/>
    </row>
    <row r="31" spans="1:8" s="14" customFormat="1" ht="15.75" customHeight="1" x14ac:dyDescent="0.25">
      <c r="A31" s="65">
        <v>19</v>
      </c>
      <c r="B31" s="136"/>
      <c r="C31" s="136"/>
      <c r="D31" s="131"/>
      <c r="E31" s="131"/>
      <c r="F31" s="134">
        <f t="shared" si="0"/>
        <v>0</v>
      </c>
      <c r="G31" s="132"/>
      <c r="H31" s="133"/>
    </row>
    <row r="32" spans="1:8" s="14" customFormat="1" x14ac:dyDescent="0.25">
      <c r="A32" s="65">
        <v>20</v>
      </c>
      <c r="B32" s="136"/>
      <c r="C32" s="136"/>
      <c r="D32" s="131"/>
      <c r="E32" s="131"/>
      <c r="F32" s="134">
        <f t="shared" si="0"/>
        <v>0</v>
      </c>
      <c r="G32" s="132"/>
      <c r="H32" s="133"/>
    </row>
    <row r="33" spans="1:13" s="14" customFormat="1" x14ac:dyDescent="0.25">
      <c r="A33" s="65">
        <v>21</v>
      </c>
      <c r="B33" s="136"/>
      <c r="C33" s="136"/>
      <c r="D33" s="131"/>
      <c r="E33" s="131"/>
      <c r="F33" s="134">
        <f t="shared" si="0"/>
        <v>0</v>
      </c>
      <c r="G33" s="132"/>
      <c r="H33" s="133"/>
    </row>
    <row r="34" spans="1:13" s="14" customFormat="1" x14ac:dyDescent="0.25">
      <c r="A34" s="65">
        <v>22</v>
      </c>
      <c r="B34" s="136"/>
      <c r="C34" s="136"/>
      <c r="D34" s="131"/>
      <c r="E34" s="131"/>
      <c r="F34" s="134">
        <f t="shared" si="0"/>
        <v>0</v>
      </c>
      <c r="G34" s="132"/>
      <c r="H34" s="133"/>
    </row>
    <row r="35" spans="1:13" s="14" customFormat="1" x14ac:dyDescent="0.25">
      <c r="A35" s="65">
        <v>23</v>
      </c>
      <c r="B35" s="136"/>
      <c r="C35" s="136"/>
      <c r="D35" s="131"/>
      <c r="E35" s="131"/>
      <c r="F35" s="134">
        <f t="shared" si="0"/>
        <v>0</v>
      </c>
      <c r="G35" s="132"/>
      <c r="H35" s="133"/>
    </row>
    <row r="36" spans="1:13" s="14" customFormat="1" x14ac:dyDescent="0.25">
      <c r="A36" s="65">
        <v>24</v>
      </c>
      <c r="B36" s="136"/>
      <c r="C36" s="136"/>
      <c r="D36" s="131"/>
      <c r="E36" s="131"/>
      <c r="F36" s="134">
        <f t="shared" si="0"/>
        <v>0</v>
      </c>
      <c r="G36" s="132"/>
      <c r="H36" s="133"/>
    </row>
    <row r="37" spans="1:13" s="14" customFormat="1" ht="15.75" customHeight="1" x14ac:dyDescent="0.25">
      <c r="A37" s="65">
        <v>25</v>
      </c>
      <c r="B37" s="136"/>
      <c r="C37" s="136"/>
      <c r="D37" s="131"/>
      <c r="E37" s="131"/>
      <c r="F37" s="134">
        <f t="shared" si="0"/>
        <v>0</v>
      </c>
      <c r="G37" s="132"/>
      <c r="H37" s="133"/>
    </row>
    <row r="38" spans="1:13" s="14" customFormat="1" ht="15" customHeight="1" x14ac:dyDescent="0.25">
      <c r="A38" s="65">
        <v>26</v>
      </c>
      <c r="B38" s="136"/>
      <c r="C38" s="136"/>
      <c r="D38" s="131"/>
      <c r="E38" s="131"/>
      <c r="F38" s="134">
        <f t="shared" si="0"/>
        <v>0</v>
      </c>
      <c r="G38" s="132"/>
      <c r="H38" s="133"/>
    </row>
    <row r="39" spans="1:13" s="14" customFormat="1" ht="15" customHeight="1" x14ac:dyDescent="0.25">
      <c r="A39" s="65">
        <v>27</v>
      </c>
      <c r="B39" s="136"/>
      <c r="C39" s="136"/>
      <c r="D39" s="131"/>
      <c r="E39" s="131"/>
      <c r="F39" s="134">
        <f t="shared" si="0"/>
        <v>0</v>
      </c>
      <c r="G39" s="132"/>
      <c r="H39" s="133"/>
    </row>
    <row r="40" spans="1:13" s="14" customFormat="1" ht="15.75" customHeight="1" x14ac:dyDescent="0.25">
      <c r="A40" s="65">
        <v>28</v>
      </c>
      <c r="B40" s="136"/>
      <c r="C40" s="136"/>
      <c r="D40" s="131"/>
      <c r="E40" s="131"/>
      <c r="F40" s="134">
        <f t="shared" si="0"/>
        <v>0</v>
      </c>
      <c r="G40" s="132"/>
      <c r="H40" s="133"/>
    </row>
    <row r="41" spans="1:13" ht="15.75" customHeight="1" x14ac:dyDescent="0.25">
      <c r="A41" s="65">
        <v>29</v>
      </c>
      <c r="B41" s="136"/>
      <c r="C41" s="136"/>
      <c r="D41" s="131"/>
      <c r="E41" s="131"/>
      <c r="F41" s="134">
        <f t="shared" si="0"/>
        <v>0</v>
      </c>
      <c r="G41" s="102"/>
      <c r="H41" s="133"/>
      <c r="M41" s="33"/>
    </row>
    <row r="42" spans="1:13" ht="15.75" customHeight="1" x14ac:dyDescent="0.25">
      <c r="A42" s="65">
        <v>30</v>
      </c>
      <c r="B42" s="136"/>
      <c r="C42" s="136"/>
      <c r="D42" s="131"/>
      <c r="E42" s="131"/>
      <c r="F42" s="134">
        <f t="shared" si="0"/>
        <v>0</v>
      </c>
      <c r="G42" s="137"/>
      <c r="H42" s="133"/>
    </row>
    <row r="43" spans="1:13" ht="15.75" thickBot="1" x14ac:dyDescent="0.3">
      <c r="A43" s="79"/>
      <c r="B43" s="111"/>
      <c r="C43" s="21"/>
      <c r="D43" s="59" t="s">
        <v>20</v>
      </c>
      <c r="E43" s="59"/>
      <c r="F43" s="110"/>
      <c r="G43" s="113"/>
      <c r="H43" s="112"/>
    </row>
  </sheetData>
  <pageMargins left="0.7" right="0.7" top="0.75" bottom="0.75" header="0.3" footer="0.3"/>
  <pageSetup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69"/>
  <sheetViews>
    <sheetView workbookViewId="0"/>
  </sheetViews>
  <sheetFormatPr defaultRowHeight="15" x14ac:dyDescent="0.25"/>
  <cols>
    <col min="1" max="1" width="9.140625" style="14"/>
    <col min="2" max="2" width="11" customWidth="1"/>
    <col min="3" max="3" width="28.28515625" bestFit="1" customWidth="1"/>
    <col min="4" max="4" width="11.85546875" style="14" customWidth="1"/>
    <col min="5" max="5" width="7.140625" style="42" customWidth="1"/>
    <col min="6" max="7" width="10.42578125" customWidth="1"/>
    <col min="8" max="8" width="10.5703125" customWidth="1"/>
    <col min="9" max="9" width="10.5703125" style="45" customWidth="1"/>
    <col min="10" max="10" width="11.42578125" style="45" customWidth="1"/>
    <col min="11" max="11" width="10.42578125" style="45" customWidth="1"/>
    <col min="12" max="12" width="9" style="45" bestFit="1" customWidth="1"/>
    <col min="13" max="14" width="9.28515625" style="46" bestFit="1" customWidth="1"/>
    <col min="15" max="15" width="10.140625" style="45" bestFit="1" customWidth="1"/>
    <col min="16" max="16" width="9.140625" style="45" bestFit="1" customWidth="1"/>
  </cols>
  <sheetData>
    <row r="1" spans="1:16" x14ac:dyDescent="0.25">
      <c r="A1" s="16"/>
    </row>
    <row r="2" spans="1:16" x14ac:dyDescent="0.25">
      <c r="A2" s="16"/>
    </row>
    <row r="3" spans="1:16" x14ac:dyDescent="0.25">
      <c r="A3" s="16"/>
    </row>
    <row r="4" spans="1:16" x14ac:dyDescent="0.25">
      <c r="A4" s="16"/>
    </row>
    <row r="5" spans="1:16" x14ac:dyDescent="0.25">
      <c r="A5" s="15"/>
    </row>
    <row r="6" spans="1:16" x14ac:dyDescent="0.25">
      <c r="A6" s="15"/>
    </row>
    <row r="9" spans="1:16" s="10" customFormat="1" ht="52.5" customHeight="1" x14ac:dyDescent="0.25">
      <c r="B9" s="41"/>
      <c r="C9" s="41"/>
      <c r="D9" s="3"/>
      <c r="E9" s="44"/>
      <c r="F9" s="43"/>
      <c r="G9" s="43"/>
      <c r="H9" s="43"/>
      <c r="I9" s="47"/>
      <c r="J9" s="47"/>
      <c r="K9" s="47"/>
      <c r="L9" s="47"/>
      <c r="M9" s="47"/>
      <c r="N9" s="47"/>
      <c r="O9" s="47"/>
      <c r="P9" s="47"/>
    </row>
    <row r="10" spans="1:16" x14ac:dyDescent="0.25">
      <c r="B10" s="41"/>
      <c r="C10" s="41"/>
      <c r="D10" s="41"/>
      <c r="E10" s="48"/>
      <c r="F10" s="49"/>
      <c r="G10" s="49"/>
      <c r="H10" s="49"/>
      <c r="I10" s="50"/>
      <c r="J10" s="50"/>
      <c r="K10" s="50"/>
      <c r="L10" s="50"/>
      <c r="M10" s="50"/>
      <c r="N10" s="50"/>
      <c r="O10" s="50"/>
      <c r="P10" s="50"/>
    </row>
    <row r="11" spans="1:16" x14ac:dyDescent="0.25">
      <c r="B11" s="41"/>
      <c r="C11" s="41"/>
      <c r="D11" s="41"/>
      <c r="E11" s="48"/>
      <c r="F11" s="49"/>
      <c r="G11" s="49"/>
      <c r="H11" s="49"/>
      <c r="I11" s="50"/>
      <c r="J11" s="50"/>
      <c r="K11" s="50"/>
      <c r="L11" s="50"/>
      <c r="M11" s="50"/>
      <c r="N11" s="50"/>
      <c r="O11" s="50"/>
      <c r="P11" s="50"/>
    </row>
    <row r="12" spans="1:16" x14ac:dyDescent="0.25">
      <c r="B12" s="41"/>
      <c r="C12" s="41"/>
      <c r="D12" s="41"/>
      <c r="E12" s="48"/>
      <c r="F12" s="49"/>
      <c r="G12" s="49"/>
      <c r="H12" s="49"/>
      <c r="I12" s="50"/>
      <c r="J12" s="50"/>
      <c r="K12" s="50"/>
      <c r="L12" s="50"/>
      <c r="M12" s="50"/>
      <c r="N12" s="50"/>
      <c r="O12" s="50"/>
      <c r="P12" s="50"/>
    </row>
    <row r="13" spans="1:16" x14ac:dyDescent="0.25">
      <c r="B13" s="41"/>
      <c r="C13" s="41"/>
      <c r="D13" s="41"/>
      <c r="E13" s="48"/>
      <c r="F13" s="49"/>
      <c r="G13" s="49"/>
      <c r="H13" s="49"/>
      <c r="I13" s="50"/>
      <c r="J13" s="50"/>
      <c r="K13" s="50"/>
      <c r="L13" s="50"/>
      <c r="M13" s="50"/>
      <c r="N13" s="50"/>
      <c r="O13" s="50"/>
      <c r="P13" s="50"/>
    </row>
    <row r="14" spans="1:16" x14ac:dyDescent="0.25">
      <c r="B14" s="41"/>
      <c r="C14" s="41"/>
      <c r="D14" s="41"/>
      <c r="E14" s="48"/>
      <c r="F14" s="49"/>
      <c r="G14" s="49"/>
      <c r="H14" s="49"/>
      <c r="I14" s="50"/>
      <c r="J14" s="50"/>
      <c r="K14" s="50"/>
      <c r="L14" s="50"/>
      <c r="M14" s="50"/>
      <c r="N14" s="50"/>
      <c r="O14" s="50"/>
      <c r="P14" s="50"/>
    </row>
    <row r="15" spans="1:16" x14ac:dyDescent="0.25">
      <c r="B15" s="41"/>
      <c r="C15" s="41"/>
      <c r="D15" s="41"/>
      <c r="E15" s="48"/>
      <c r="F15" s="49"/>
      <c r="G15" s="49"/>
      <c r="H15" s="49"/>
      <c r="I15" s="50"/>
      <c r="J15" s="50"/>
      <c r="K15" s="50"/>
      <c r="L15" s="50"/>
      <c r="M15" s="50"/>
      <c r="N15" s="50"/>
      <c r="O15" s="50"/>
      <c r="P15" s="50"/>
    </row>
    <row r="16" spans="1:16" x14ac:dyDescent="0.25">
      <c r="B16" s="41"/>
      <c r="C16" s="41"/>
      <c r="D16" s="41"/>
      <c r="E16" s="48"/>
      <c r="F16" s="49"/>
      <c r="G16" s="49"/>
      <c r="H16" s="49"/>
      <c r="I16" s="50"/>
      <c r="J16" s="50"/>
      <c r="K16" s="50"/>
      <c r="L16" s="50"/>
      <c r="M16" s="50"/>
      <c r="N16" s="50"/>
      <c r="O16" s="50"/>
      <c r="P16" s="50"/>
    </row>
    <row r="17" spans="2:16" x14ac:dyDescent="0.25">
      <c r="B17" s="41"/>
      <c r="C17" s="41"/>
      <c r="D17" s="41"/>
      <c r="E17" s="48"/>
      <c r="F17" s="49"/>
      <c r="G17" s="49"/>
      <c r="H17" s="49"/>
      <c r="I17" s="50"/>
      <c r="J17" s="50"/>
      <c r="K17" s="50"/>
      <c r="L17" s="50"/>
      <c r="M17" s="50"/>
      <c r="N17" s="50"/>
      <c r="O17" s="50"/>
      <c r="P17" s="50"/>
    </row>
    <row r="18" spans="2:16" x14ac:dyDescent="0.25">
      <c r="B18" s="41"/>
      <c r="C18" s="41"/>
      <c r="D18" s="41"/>
      <c r="E18" s="48"/>
      <c r="F18" s="49"/>
      <c r="G18" s="49"/>
      <c r="H18" s="49"/>
      <c r="I18" s="50"/>
      <c r="J18" s="50"/>
      <c r="K18" s="50"/>
      <c r="L18" s="50"/>
      <c r="M18" s="50"/>
      <c r="N18" s="50"/>
      <c r="O18" s="50"/>
      <c r="P18" s="50"/>
    </row>
    <row r="19" spans="2:16" x14ac:dyDescent="0.25">
      <c r="B19" s="41"/>
      <c r="C19" s="41"/>
      <c r="D19" s="41"/>
      <c r="E19" s="48"/>
      <c r="F19" s="49"/>
      <c r="G19" s="49"/>
      <c r="H19" s="49"/>
      <c r="I19" s="50"/>
      <c r="J19" s="50"/>
      <c r="K19" s="50"/>
      <c r="L19" s="50"/>
      <c r="M19" s="50"/>
      <c r="N19" s="50"/>
      <c r="O19" s="50"/>
      <c r="P19" s="50"/>
    </row>
    <row r="20" spans="2:16" x14ac:dyDescent="0.25">
      <c r="B20" s="41"/>
      <c r="C20" s="41"/>
      <c r="D20" s="41"/>
      <c r="E20" s="48"/>
      <c r="F20" s="49"/>
      <c r="G20" s="49"/>
      <c r="H20" s="49"/>
      <c r="I20" s="50"/>
      <c r="J20" s="50"/>
      <c r="K20" s="50"/>
      <c r="L20" s="50"/>
      <c r="M20" s="50"/>
      <c r="N20" s="50"/>
      <c r="O20" s="50"/>
      <c r="P20" s="50"/>
    </row>
    <row r="21" spans="2:16" x14ac:dyDescent="0.25">
      <c r="B21" s="41"/>
      <c r="C21" s="41"/>
      <c r="D21" s="41"/>
      <c r="E21" s="48"/>
      <c r="F21" s="49"/>
      <c r="G21" s="49"/>
      <c r="H21" s="49"/>
      <c r="I21" s="50"/>
      <c r="J21" s="50"/>
      <c r="K21" s="50"/>
      <c r="L21" s="50"/>
      <c r="M21" s="50"/>
      <c r="N21" s="50"/>
      <c r="O21" s="50"/>
      <c r="P21" s="50"/>
    </row>
    <row r="22" spans="2:16" x14ac:dyDescent="0.25">
      <c r="B22" s="41"/>
      <c r="C22" s="41"/>
      <c r="D22" s="41"/>
      <c r="E22" s="48"/>
      <c r="F22" s="49"/>
      <c r="G22" s="49"/>
      <c r="H22" s="49"/>
      <c r="I22" s="50"/>
      <c r="J22" s="50"/>
      <c r="K22" s="50"/>
      <c r="L22" s="50"/>
      <c r="M22" s="50"/>
      <c r="N22" s="50"/>
      <c r="O22" s="50"/>
      <c r="P22" s="50"/>
    </row>
    <row r="23" spans="2:16" x14ac:dyDescent="0.25">
      <c r="B23" s="41"/>
      <c r="C23" s="41"/>
      <c r="D23" s="41"/>
      <c r="E23" s="48"/>
      <c r="F23" s="49"/>
      <c r="G23" s="49"/>
      <c r="H23" s="49"/>
      <c r="I23" s="50"/>
      <c r="J23" s="50"/>
      <c r="K23" s="50"/>
      <c r="L23" s="50"/>
      <c r="M23" s="50"/>
      <c r="N23" s="50"/>
      <c r="O23" s="50"/>
      <c r="P23" s="50"/>
    </row>
    <row r="24" spans="2:16" x14ac:dyDescent="0.25">
      <c r="B24" s="41"/>
      <c r="C24" s="41"/>
      <c r="D24" s="41"/>
      <c r="E24" s="48"/>
      <c r="F24" s="49"/>
      <c r="G24" s="49"/>
      <c r="H24" s="49"/>
      <c r="I24" s="50"/>
      <c r="J24" s="50"/>
      <c r="K24" s="50"/>
      <c r="L24" s="50"/>
      <c r="M24" s="50"/>
      <c r="N24" s="50"/>
      <c r="O24" s="50"/>
      <c r="P24" s="50"/>
    </row>
    <row r="25" spans="2:16" x14ac:dyDescent="0.25">
      <c r="B25" s="41"/>
      <c r="C25" s="41"/>
      <c r="D25" s="41"/>
      <c r="E25" s="48"/>
      <c r="F25" s="49"/>
      <c r="G25" s="49"/>
      <c r="H25" s="49"/>
      <c r="I25" s="50"/>
      <c r="J25" s="50"/>
      <c r="K25" s="50"/>
      <c r="L25" s="50"/>
      <c r="M25" s="50"/>
      <c r="N25" s="50"/>
      <c r="O25" s="50"/>
      <c r="P25" s="50"/>
    </row>
    <row r="26" spans="2:16" x14ac:dyDescent="0.25">
      <c r="B26" s="41"/>
      <c r="C26" s="41"/>
      <c r="D26" s="41"/>
      <c r="E26" s="48"/>
      <c r="F26" s="49"/>
      <c r="G26" s="49"/>
      <c r="H26" s="49"/>
      <c r="I26" s="50"/>
      <c r="J26" s="50"/>
      <c r="K26" s="50"/>
      <c r="L26" s="50"/>
      <c r="M26" s="50"/>
      <c r="N26" s="50"/>
      <c r="O26" s="50"/>
      <c r="P26" s="50"/>
    </row>
    <row r="27" spans="2:16" x14ac:dyDescent="0.25">
      <c r="B27" s="41"/>
      <c r="C27" s="41"/>
      <c r="D27" s="41"/>
      <c r="E27" s="48"/>
      <c r="F27" s="49"/>
      <c r="G27" s="49"/>
      <c r="H27" s="49"/>
      <c r="I27" s="50"/>
      <c r="J27" s="50"/>
      <c r="K27" s="50"/>
      <c r="L27" s="50"/>
      <c r="M27" s="50"/>
      <c r="N27" s="50"/>
      <c r="O27" s="50"/>
      <c r="P27" s="50"/>
    </row>
    <row r="28" spans="2:16" x14ac:dyDescent="0.25">
      <c r="B28" s="41"/>
      <c r="C28" s="41"/>
      <c r="D28" s="41"/>
      <c r="F28" s="49"/>
      <c r="G28" s="49"/>
      <c r="H28" s="49"/>
      <c r="I28" s="50"/>
      <c r="J28" s="50"/>
      <c r="K28" s="50"/>
      <c r="L28" s="50"/>
      <c r="M28" s="50"/>
      <c r="N28" s="50"/>
      <c r="O28" s="50"/>
      <c r="P28" s="50"/>
    </row>
    <row r="29" spans="2:16" x14ac:dyDescent="0.25">
      <c r="B29" s="41"/>
      <c r="C29" s="41"/>
      <c r="D29" s="41"/>
      <c r="E29" s="48"/>
      <c r="F29" s="49"/>
      <c r="G29" s="49"/>
      <c r="H29" s="49"/>
      <c r="I29" s="50"/>
      <c r="J29" s="50"/>
      <c r="K29" s="50"/>
      <c r="L29" s="50"/>
      <c r="M29" s="50"/>
      <c r="N29" s="50"/>
      <c r="O29" s="50"/>
      <c r="P29" s="50"/>
    </row>
    <row r="30" spans="2:16" x14ac:dyDescent="0.25">
      <c r="B30" s="41"/>
      <c r="C30" s="41"/>
      <c r="D30" s="41"/>
      <c r="E30" s="48"/>
      <c r="F30" s="49"/>
      <c r="G30" s="49"/>
      <c r="H30" s="49"/>
      <c r="I30" s="50"/>
      <c r="J30" s="50"/>
      <c r="K30" s="50"/>
      <c r="L30" s="50"/>
      <c r="M30" s="50"/>
      <c r="N30" s="50"/>
      <c r="O30" s="50"/>
      <c r="P30" s="50"/>
    </row>
    <row r="31" spans="2:16" x14ac:dyDescent="0.25">
      <c r="B31" s="41"/>
      <c r="C31" s="41"/>
      <c r="D31" s="41"/>
      <c r="E31" s="48"/>
      <c r="F31" s="49"/>
      <c r="G31" s="49"/>
      <c r="H31" s="49"/>
      <c r="I31" s="50"/>
      <c r="J31" s="50"/>
      <c r="K31" s="50"/>
      <c r="L31" s="50"/>
      <c r="M31" s="50"/>
      <c r="N31" s="50"/>
      <c r="O31" s="50"/>
      <c r="P31" s="50"/>
    </row>
    <row r="32" spans="2:16" x14ac:dyDescent="0.25">
      <c r="B32" s="41"/>
      <c r="C32" s="41"/>
      <c r="D32" s="41"/>
      <c r="E32" s="48"/>
      <c r="F32" s="49"/>
      <c r="G32" s="49"/>
      <c r="H32" s="49"/>
      <c r="I32" s="50"/>
      <c r="J32" s="50"/>
      <c r="K32" s="50"/>
      <c r="L32" s="50"/>
      <c r="M32" s="50"/>
      <c r="N32" s="50"/>
      <c r="O32" s="50"/>
      <c r="P32" s="50"/>
    </row>
    <row r="33" spans="2:16" x14ac:dyDescent="0.25">
      <c r="B33" s="41"/>
      <c r="C33" s="41"/>
      <c r="D33" s="41"/>
      <c r="E33" s="48"/>
      <c r="F33" s="49"/>
      <c r="G33" s="49"/>
      <c r="H33" s="49"/>
      <c r="I33" s="50"/>
      <c r="J33" s="50"/>
      <c r="K33" s="50"/>
      <c r="L33" s="50"/>
      <c r="M33" s="50"/>
      <c r="N33" s="50"/>
      <c r="O33" s="50"/>
      <c r="P33" s="50"/>
    </row>
    <row r="34" spans="2:16" x14ac:dyDescent="0.25">
      <c r="B34" s="41"/>
      <c r="C34" s="41"/>
      <c r="D34" s="41"/>
      <c r="E34" s="48"/>
      <c r="F34" s="49"/>
      <c r="G34" s="49"/>
      <c r="H34" s="49"/>
      <c r="I34" s="50"/>
      <c r="J34" s="50"/>
      <c r="K34" s="50"/>
      <c r="L34" s="50"/>
      <c r="M34" s="50"/>
      <c r="N34" s="50"/>
      <c r="O34" s="50"/>
      <c r="P34" s="50"/>
    </row>
    <row r="35" spans="2:16" x14ac:dyDescent="0.25">
      <c r="B35" s="41"/>
      <c r="C35" s="41"/>
      <c r="D35" s="41"/>
      <c r="E35" s="48"/>
      <c r="F35" s="49"/>
      <c r="G35" s="49"/>
      <c r="H35" s="49"/>
      <c r="I35" s="50"/>
      <c r="J35" s="50"/>
      <c r="K35" s="50"/>
      <c r="L35" s="50"/>
      <c r="M35" s="50"/>
      <c r="N35" s="50"/>
      <c r="O35" s="50"/>
      <c r="P35" s="50"/>
    </row>
    <row r="36" spans="2:16" x14ac:dyDescent="0.25">
      <c r="B36" s="41"/>
      <c r="C36" s="41"/>
      <c r="D36" s="41"/>
      <c r="E36" s="48"/>
      <c r="F36" s="49"/>
      <c r="G36" s="49"/>
      <c r="H36" s="49"/>
      <c r="I36" s="50"/>
      <c r="J36" s="50"/>
      <c r="K36" s="50"/>
      <c r="L36" s="50"/>
      <c r="M36" s="50"/>
      <c r="N36" s="50"/>
      <c r="O36" s="50"/>
      <c r="P36" s="50"/>
    </row>
    <row r="37" spans="2:16" x14ac:dyDescent="0.25">
      <c r="B37" s="41"/>
      <c r="C37" s="41"/>
      <c r="D37" s="41"/>
      <c r="E37" s="48"/>
      <c r="F37" s="49"/>
      <c r="G37" s="49"/>
      <c r="H37" s="49"/>
      <c r="I37" s="50"/>
      <c r="J37" s="50"/>
      <c r="K37" s="50"/>
      <c r="L37" s="50"/>
      <c r="M37" s="50"/>
      <c r="N37" s="50"/>
      <c r="O37" s="50"/>
      <c r="P37" s="50"/>
    </row>
    <row r="38" spans="2:16" x14ac:dyDescent="0.25">
      <c r="B38" s="41"/>
      <c r="C38" s="41"/>
      <c r="D38" s="41"/>
      <c r="E38" s="48"/>
      <c r="F38" s="49"/>
      <c r="G38" s="49"/>
      <c r="H38" s="49"/>
      <c r="I38" s="50"/>
      <c r="J38" s="50"/>
      <c r="K38" s="50"/>
      <c r="L38" s="50"/>
      <c r="M38" s="50"/>
      <c r="N38" s="50"/>
      <c r="O38" s="50"/>
      <c r="P38" s="50"/>
    </row>
    <row r="39" spans="2:16" x14ac:dyDescent="0.25">
      <c r="B39" s="41"/>
      <c r="C39" s="41"/>
      <c r="D39" s="41"/>
      <c r="E39" s="48"/>
      <c r="F39" s="49"/>
      <c r="G39" s="49"/>
      <c r="H39" s="49"/>
      <c r="I39" s="50"/>
      <c r="J39" s="50"/>
      <c r="K39" s="50"/>
      <c r="L39" s="50"/>
      <c r="M39" s="50"/>
      <c r="N39" s="50"/>
      <c r="O39" s="50"/>
      <c r="P39" s="50"/>
    </row>
    <row r="40" spans="2:16" x14ac:dyDescent="0.25">
      <c r="B40" s="41"/>
      <c r="C40" s="41"/>
      <c r="D40" s="41"/>
      <c r="E40" s="48"/>
      <c r="F40" s="49"/>
      <c r="G40" s="49"/>
      <c r="H40" s="49"/>
      <c r="I40" s="50"/>
      <c r="J40" s="50"/>
      <c r="K40" s="50"/>
      <c r="L40" s="50"/>
      <c r="M40" s="50"/>
      <c r="N40" s="50"/>
      <c r="O40" s="50"/>
      <c r="P40" s="50"/>
    </row>
    <row r="41" spans="2:16" x14ac:dyDescent="0.25">
      <c r="B41" s="41"/>
      <c r="C41" s="41"/>
      <c r="D41" s="41"/>
      <c r="E41" s="48"/>
      <c r="F41" s="49"/>
      <c r="G41" s="49"/>
      <c r="H41" s="49"/>
      <c r="I41" s="50"/>
      <c r="J41" s="50"/>
      <c r="K41" s="50"/>
      <c r="L41" s="50"/>
      <c r="M41" s="50"/>
      <c r="N41" s="50"/>
      <c r="O41" s="50"/>
      <c r="P41" s="50"/>
    </row>
    <row r="42" spans="2:16" x14ac:dyDescent="0.25">
      <c r="B42" s="41"/>
      <c r="C42" s="41"/>
      <c r="D42" s="41"/>
      <c r="E42" s="48"/>
      <c r="F42" s="49"/>
      <c r="G42" s="49"/>
      <c r="H42" s="49"/>
      <c r="I42" s="50"/>
      <c r="J42" s="50"/>
      <c r="K42" s="50"/>
      <c r="L42" s="50"/>
      <c r="M42" s="50"/>
      <c r="N42" s="50"/>
      <c r="O42" s="50"/>
      <c r="P42" s="50"/>
    </row>
    <row r="43" spans="2:16" x14ac:dyDescent="0.25">
      <c r="B43" s="41"/>
      <c r="C43" s="41"/>
      <c r="D43" s="41"/>
      <c r="E43" s="48"/>
      <c r="F43" s="49"/>
      <c r="G43" s="49"/>
      <c r="H43" s="49"/>
      <c r="I43" s="50"/>
      <c r="J43" s="50"/>
      <c r="K43" s="50"/>
      <c r="L43" s="50"/>
      <c r="M43" s="50"/>
      <c r="N43" s="50"/>
      <c r="O43" s="50"/>
      <c r="P43" s="50"/>
    </row>
    <row r="44" spans="2:16" x14ac:dyDescent="0.25">
      <c r="B44" s="41"/>
      <c r="C44" s="41"/>
      <c r="D44" s="41"/>
      <c r="E44" s="48"/>
      <c r="F44" s="49"/>
      <c r="G44" s="49"/>
      <c r="H44" s="49"/>
      <c r="I44" s="50"/>
      <c r="J44" s="50"/>
      <c r="K44" s="50"/>
      <c r="L44" s="50"/>
      <c r="M44" s="50"/>
      <c r="N44" s="50"/>
      <c r="O44" s="50"/>
      <c r="P44" s="50"/>
    </row>
    <row r="45" spans="2:16" x14ac:dyDescent="0.25">
      <c r="B45" s="41"/>
      <c r="C45" s="41"/>
      <c r="D45" s="41"/>
      <c r="E45" s="48"/>
      <c r="F45" s="49"/>
      <c r="G45" s="49"/>
      <c r="H45" s="49"/>
      <c r="I45" s="50"/>
      <c r="J45" s="50"/>
      <c r="K45" s="50"/>
      <c r="L45" s="50"/>
      <c r="M45" s="50"/>
      <c r="N45" s="50"/>
      <c r="O45" s="50"/>
      <c r="P45" s="50"/>
    </row>
    <row r="46" spans="2:16" x14ac:dyDescent="0.25">
      <c r="B46" s="41"/>
      <c r="C46" s="41"/>
      <c r="D46" s="41"/>
      <c r="E46" s="48"/>
      <c r="F46" s="49"/>
      <c r="G46" s="49"/>
      <c r="H46" s="49"/>
      <c r="I46" s="50"/>
      <c r="J46" s="50"/>
      <c r="K46" s="50"/>
      <c r="L46" s="50"/>
      <c r="M46" s="50"/>
      <c r="N46" s="50"/>
      <c r="O46" s="50"/>
      <c r="P46" s="50"/>
    </row>
    <row r="47" spans="2:16" x14ac:dyDescent="0.25">
      <c r="B47" s="41"/>
      <c r="C47" s="41"/>
      <c r="D47" s="41"/>
      <c r="E47" s="48"/>
      <c r="F47" s="49"/>
      <c r="G47" s="49"/>
      <c r="H47" s="49"/>
      <c r="I47" s="50"/>
      <c r="J47" s="50"/>
      <c r="K47" s="50"/>
      <c r="L47" s="50"/>
      <c r="M47" s="50"/>
      <c r="N47" s="50"/>
      <c r="O47" s="50"/>
      <c r="P47" s="50"/>
    </row>
    <row r="48" spans="2:16" x14ac:dyDescent="0.25">
      <c r="B48" s="41"/>
      <c r="C48" s="41"/>
      <c r="D48" s="41"/>
      <c r="E48" s="48"/>
      <c r="F48" s="49"/>
      <c r="G48" s="49"/>
      <c r="H48" s="49"/>
      <c r="I48" s="50"/>
      <c r="J48" s="50"/>
      <c r="K48" s="50"/>
      <c r="L48" s="50"/>
      <c r="M48" s="50"/>
      <c r="N48" s="50"/>
      <c r="O48" s="50"/>
      <c r="P48" s="50"/>
    </row>
    <row r="49" spans="2:16" x14ac:dyDescent="0.25">
      <c r="B49" s="41"/>
      <c r="C49" s="41"/>
      <c r="D49" s="41"/>
      <c r="E49" s="48"/>
      <c r="F49" s="49"/>
      <c r="G49" s="49"/>
      <c r="H49" s="49"/>
      <c r="I49" s="50"/>
      <c r="J49" s="50"/>
      <c r="K49" s="50"/>
      <c r="L49" s="50"/>
      <c r="M49" s="50"/>
      <c r="N49" s="50"/>
      <c r="O49" s="50"/>
      <c r="P49" s="50"/>
    </row>
    <row r="50" spans="2:16" x14ac:dyDescent="0.25">
      <c r="B50" s="41"/>
      <c r="C50" s="41"/>
      <c r="D50" s="41"/>
      <c r="E50" s="48"/>
      <c r="F50" s="49"/>
      <c r="G50" s="49"/>
      <c r="H50" s="49"/>
      <c r="I50" s="50"/>
      <c r="J50" s="50"/>
      <c r="K50" s="50"/>
      <c r="L50" s="50"/>
      <c r="M50" s="50"/>
      <c r="N50" s="50"/>
      <c r="O50" s="50"/>
      <c r="P50" s="50"/>
    </row>
    <row r="51" spans="2:16" x14ac:dyDescent="0.25">
      <c r="B51" s="41"/>
      <c r="C51" s="41"/>
      <c r="D51" s="41"/>
      <c r="E51" s="48"/>
      <c r="F51" s="49"/>
      <c r="G51" s="49"/>
      <c r="H51" s="49"/>
      <c r="I51" s="50"/>
      <c r="J51" s="50"/>
      <c r="K51" s="50"/>
      <c r="L51" s="50"/>
      <c r="M51" s="50"/>
      <c r="N51" s="50"/>
      <c r="O51" s="50"/>
      <c r="P51" s="50"/>
    </row>
    <row r="52" spans="2:16" x14ac:dyDescent="0.25">
      <c r="B52" s="41"/>
      <c r="C52" s="41"/>
      <c r="D52" s="41"/>
      <c r="E52" s="48"/>
      <c r="F52" s="49"/>
      <c r="G52" s="49"/>
      <c r="H52" s="49"/>
      <c r="I52" s="50"/>
      <c r="J52" s="50"/>
      <c r="K52" s="50"/>
      <c r="L52" s="50"/>
      <c r="M52" s="50"/>
      <c r="N52" s="50"/>
      <c r="O52" s="50"/>
      <c r="P52" s="50"/>
    </row>
    <row r="53" spans="2:16" x14ac:dyDescent="0.25">
      <c r="B53" s="41"/>
      <c r="C53" s="41"/>
      <c r="D53" s="41"/>
      <c r="E53" s="48"/>
      <c r="F53" s="49"/>
      <c r="G53" s="49"/>
      <c r="H53" s="49"/>
      <c r="I53" s="50"/>
      <c r="J53" s="50"/>
      <c r="K53" s="50"/>
      <c r="L53" s="50"/>
      <c r="M53" s="50"/>
      <c r="N53" s="50"/>
      <c r="O53" s="50"/>
      <c r="P53" s="50"/>
    </row>
    <row r="54" spans="2:16" x14ac:dyDescent="0.25">
      <c r="B54" s="41"/>
      <c r="C54" s="41"/>
      <c r="D54" s="41"/>
      <c r="E54" s="48"/>
      <c r="F54" s="49"/>
      <c r="G54" s="49"/>
      <c r="H54" s="49"/>
      <c r="I54" s="50"/>
      <c r="J54" s="50"/>
      <c r="K54" s="50"/>
      <c r="L54" s="50"/>
      <c r="M54" s="50"/>
      <c r="N54" s="50"/>
      <c r="O54" s="50"/>
      <c r="P54" s="50"/>
    </row>
    <row r="55" spans="2:16" x14ac:dyDescent="0.25">
      <c r="B55" s="41"/>
      <c r="C55" s="41"/>
      <c r="D55" s="41"/>
      <c r="E55" s="48"/>
      <c r="F55" s="49"/>
      <c r="G55" s="49"/>
      <c r="H55" s="49"/>
      <c r="I55" s="50"/>
      <c r="J55" s="50"/>
      <c r="K55" s="50"/>
      <c r="L55" s="50"/>
      <c r="M55" s="50"/>
      <c r="N55" s="50"/>
      <c r="O55" s="50"/>
      <c r="P55" s="50"/>
    </row>
    <row r="56" spans="2:16" x14ac:dyDescent="0.25">
      <c r="B56" s="41"/>
      <c r="C56" s="41"/>
      <c r="D56" s="41"/>
      <c r="E56" s="48"/>
      <c r="F56" s="49"/>
      <c r="G56" s="49"/>
      <c r="H56" s="49"/>
      <c r="I56" s="50"/>
      <c r="J56" s="50"/>
      <c r="K56" s="50"/>
      <c r="L56" s="50"/>
      <c r="M56" s="50"/>
      <c r="N56" s="50"/>
      <c r="O56" s="50"/>
      <c r="P56" s="50"/>
    </row>
    <row r="57" spans="2:16" x14ac:dyDescent="0.25">
      <c r="B57" s="41"/>
      <c r="C57" s="41"/>
      <c r="D57" s="41"/>
      <c r="E57" s="48"/>
      <c r="F57" s="49"/>
      <c r="G57" s="49"/>
      <c r="H57" s="49"/>
      <c r="I57" s="50"/>
      <c r="J57" s="50"/>
      <c r="K57" s="50"/>
      <c r="L57" s="50"/>
      <c r="M57" s="50"/>
      <c r="N57" s="50"/>
      <c r="O57" s="50"/>
      <c r="P57" s="50"/>
    </row>
    <row r="58" spans="2:16" x14ac:dyDescent="0.25">
      <c r="B58" s="41"/>
      <c r="C58" s="41"/>
      <c r="D58" s="41"/>
      <c r="E58" s="48"/>
      <c r="F58" s="49"/>
      <c r="G58" s="49"/>
      <c r="H58" s="49"/>
      <c r="I58" s="50"/>
      <c r="J58" s="50"/>
      <c r="K58" s="50"/>
      <c r="L58" s="50"/>
      <c r="M58" s="50"/>
      <c r="N58" s="50"/>
      <c r="O58" s="50"/>
      <c r="P58" s="50"/>
    </row>
    <row r="59" spans="2:16" x14ac:dyDescent="0.25">
      <c r="B59" s="41"/>
      <c r="C59" s="41"/>
      <c r="D59" s="41"/>
      <c r="E59" s="48"/>
      <c r="F59" s="49"/>
      <c r="G59" s="49"/>
      <c r="H59" s="49"/>
      <c r="I59" s="50"/>
      <c r="J59" s="50"/>
      <c r="K59" s="50"/>
      <c r="L59" s="50"/>
      <c r="M59" s="50"/>
      <c r="N59" s="50"/>
      <c r="O59" s="50"/>
      <c r="P59" s="50"/>
    </row>
    <row r="60" spans="2:16" x14ac:dyDescent="0.25">
      <c r="B60" s="41"/>
      <c r="C60" s="41"/>
      <c r="D60" s="41"/>
      <c r="E60" s="48"/>
      <c r="F60" s="49"/>
      <c r="G60" s="49"/>
      <c r="H60" s="49"/>
      <c r="I60" s="50"/>
      <c r="J60" s="50"/>
      <c r="K60" s="50"/>
      <c r="L60" s="50"/>
      <c r="M60" s="50"/>
      <c r="N60" s="50"/>
      <c r="O60" s="50"/>
      <c r="P60" s="50"/>
    </row>
    <row r="61" spans="2:16" x14ac:dyDescent="0.25">
      <c r="B61" s="41"/>
      <c r="C61" s="41"/>
      <c r="D61" s="41"/>
      <c r="E61" s="48"/>
      <c r="F61" s="49"/>
      <c r="G61" s="49"/>
      <c r="H61" s="49"/>
      <c r="I61" s="50"/>
      <c r="J61" s="50"/>
      <c r="K61" s="50"/>
      <c r="L61" s="50"/>
      <c r="M61" s="50"/>
      <c r="N61" s="50"/>
      <c r="O61" s="50"/>
      <c r="P61" s="50"/>
    </row>
    <row r="62" spans="2:16" x14ac:dyDescent="0.25">
      <c r="B62" s="41"/>
      <c r="C62" s="41"/>
      <c r="D62" s="41"/>
      <c r="E62" s="48"/>
      <c r="F62" s="49"/>
      <c r="G62" s="49"/>
      <c r="H62" s="49"/>
      <c r="I62" s="50"/>
      <c r="J62" s="50"/>
      <c r="K62" s="50"/>
      <c r="L62" s="50"/>
      <c r="M62" s="50"/>
      <c r="N62" s="50"/>
      <c r="O62" s="50"/>
      <c r="P62" s="50"/>
    </row>
    <row r="63" spans="2:16" x14ac:dyDescent="0.25">
      <c r="B63" s="41"/>
      <c r="C63" s="41"/>
      <c r="D63" s="41"/>
      <c r="E63" s="48"/>
      <c r="F63" s="49"/>
      <c r="G63" s="49"/>
      <c r="H63" s="49"/>
      <c r="I63" s="50"/>
      <c r="J63" s="50"/>
      <c r="K63" s="50"/>
      <c r="L63" s="50"/>
      <c r="M63" s="50"/>
      <c r="N63" s="50"/>
      <c r="O63" s="50"/>
      <c r="P63" s="50"/>
    </row>
    <row r="64" spans="2:16" x14ac:dyDescent="0.25">
      <c r="B64" s="41"/>
      <c r="C64" s="41"/>
      <c r="D64" s="41"/>
      <c r="E64" s="48"/>
      <c r="F64" s="49"/>
      <c r="G64" s="49"/>
      <c r="H64" s="49"/>
      <c r="I64" s="50"/>
      <c r="J64" s="50"/>
      <c r="K64" s="50"/>
      <c r="L64" s="50"/>
      <c r="M64" s="50"/>
      <c r="N64" s="50"/>
      <c r="O64" s="50"/>
      <c r="P64" s="50"/>
    </row>
    <row r="65" spans="2:16" x14ac:dyDescent="0.25">
      <c r="B65" s="41"/>
      <c r="C65" s="41"/>
      <c r="D65" s="41"/>
      <c r="E65" s="48"/>
      <c r="F65" s="49"/>
      <c r="G65" s="49"/>
      <c r="H65" s="49"/>
      <c r="I65" s="50"/>
      <c r="J65" s="50"/>
      <c r="K65" s="50"/>
      <c r="L65" s="50"/>
      <c r="M65" s="50"/>
      <c r="N65" s="50"/>
      <c r="O65" s="50"/>
      <c r="P65" s="50"/>
    </row>
    <row r="66" spans="2:16" x14ac:dyDescent="0.25">
      <c r="B66" s="41"/>
      <c r="C66" s="41"/>
      <c r="D66" s="41"/>
      <c r="E66" s="48"/>
      <c r="F66" s="49"/>
      <c r="G66" s="49"/>
      <c r="H66" s="49"/>
      <c r="I66" s="50"/>
      <c r="J66" s="50"/>
      <c r="K66" s="50"/>
      <c r="L66" s="50"/>
      <c r="M66" s="50"/>
      <c r="N66" s="50"/>
      <c r="O66" s="50"/>
      <c r="P66" s="50"/>
    </row>
    <row r="67" spans="2:16" x14ac:dyDescent="0.25">
      <c r="B67" s="41"/>
      <c r="C67" s="41"/>
      <c r="D67" s="41"/>
      <c r="E67" s="48"/>
      <c r="F67" s="49"/>
      <c r="G67" s="49"/>
      <c r="H67" s="49"/>
      <c r="I67" s="50"/>
      <c r="J67" s="50"/>
      <c r="K67" s="50"/>
      <c r="L67" s="50"/>
      <c r="M67" s="50"/>
      <c r="N67" s="50"/>
      <c r="O67" s="50"/>
      <c r="P67" s="50"/>
    </row>
    <row r="68" spans="2:16" x14ac:dyDescent="0.25">
      <c r="B68" s="41"/>
      <c r="C68" s="41"/>
      <c r="D68" s="41"/>
      <c r="E68" s="48"/>
      <c r="F68" s="49"/>
      <c r="G68" s="49"/>
      <c r="H68" s="49"/>
      <c r="I68" s="50"/>
      <c r="J68" s="50"/>
      <c r="K68" s="50"/>
      <c r="L68" s="50"/>
      <c r="M68" s="50"/>
      <c r="N68" s="50"/>
      <c r="O68" s="50"/>
      <c r="P68" s="50"/>
    </row>
    <row r="69" spans="2:16" x14ac:dyDescent="0.25">
      <c r="B69" s="41"/>
      <c r="C69" s="41"/>
      <c r="D69" s="41"/>
      <c r="E69" s="48"/>
      <c r="F69" s="49"/>
      <c r="G69" s="49"/>
      <c r="H69" s="49"/>
      <c r="I69" s="50"/>
      <c r="J69" s="50"/>
      <c r="K69" s="50"/>
      <c r="L69" s="50"/>
      <c r="M69" s="50"/>
      <c r="N69" s="50"/>
      <c r="O69" s="50"/>
      <c r="P69" s="5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65"/>
  <sheetViews>
    <sheetView workbookViewId="0">
      <selection activeCell="C4" sqref="C4"/>
    </sheetView>
  </sheetViews>
  <sheetFormatPr defaultColWidth="8.85546875" defaultRowHeight="15" x14ac:dyDescent="0.25"/>
  <cols>
    <col min="1" max="1" width="19.28515625" style="40" customWidth="1"/>
    <col min="2" max="2" width="23.5703125" style="40" bestFit="1" customWidth="1"/>
    <col min="3" max="3" width="10.42578125" style="40" bestFit="1" customWidth="1"/>
    <col min="4" max="4" width="8.85546875" style="40"/>
    <col min="5" max="5" width="17.28515625" style="40" bestFit="1" customWidth="1"/>
    <col min="6" max="6" width="10.5703125" style="40" bestFit="1" customWidth="1"/>
    <col min="7" max="7" width="8.85546875" style="40"/>
    <col min="8" max="8" width="22.7109375" style="40" customWidth="1"/>
    <col min="9" max="9" width="10.42578125" style="40" bestFit="1" customWidth="1"/>
    <col min="10" max="10" width="8.85546875" style="40"/>
    <col min="11" max="11" width="28" style="40" bestFit="1" customWidth="1"/>
    <col min="12" max="12" width="12.28515625" style="40" bestFit="1" customWidth="1"/>
    <col min="13" max="16384" width="8.85546875" style="40"/>
  </cols>
  <sheetData>
    <row r="1" spans="1:12" x14ac:dyDescent="0.25">
      <c r="A1" s="40" t="s">
        <v>115</v>
      </c>
      <c r="B1" s="61"/>
    </row>
    <row r="2" spans="1:12" x14ac:dyDescent="0.25">
      <c r="A2" s="40" t="s">
        <v>116</v>
      </c>
      <c r="B2" s="61"/>
      <c r="E2" s="61" t="s">
        <v>66</v>
      </c>
    </row>
    <row r="3" spans="1:12" x14ac:dyDescent="0.25">
      <c r="A3" s="40" t="s">
        <v>36</v>
      </c>
      <c r="B3" s="62"/>
    </row>
    <row r="4" spans="1:12" x14ac:dyDescent="0.25">
      <c r="A4" s="40" t="s">
        <v>37</v>
      </c>
      <c r="B4" s="62"/>
    </row>
    <row r="5" spans="1:12" x14ac:dyDescent="0.25">
      <c r="A5" s="40" t="s">
        <v>38</v>
      </c>
      <c r="B5" s="40">
        <f>B3-B4</f>
        <v>0</v>
      </c>
    </row>
    <row r="6" spans="1:12" x14ac:dyDescent="0.25">
      <c r="A6" s="40" t="s">
        <v>39</v>
      </c>
      <c r="B6" s="40" t="str">
        <f>IF(B5&lt;45,"Yes","No")</f>
        <v>Yes</v>
      </c>
    </row>
    <row r="8" spans="1:12" ht="15.75" thickBot="1" x14ac:dyDescent="0.3"/>
    <row r="9" spans="1:12" x14ac:dyDescent="0.25">
      <c r="A9" s="127" t="s">
        <v>60</v>
      </c>
      <c r="B9" s="129"/>
      <c r="C9" s="128"/>
      <c r="E9" s="127" t="s">
        <v>61</v>
      </c>
      <c r="F9" s="128"/>
      <c r="H9" s="127" t="s">
        <v>62</v>
      </c>
      <c r="I9" s="128"/>
      <c r="K9" s="127" t="s">
        <v>67</v>
      </c>
      <c r="L9" s="128"/>
    </row>
    <row r="10" spans="1:12" x14ac:dyDescent="0.25">
      <c r="A10" s="65" t="s">
        <v>40</v>
      </c>
      <c r="B10" s="63"/>
      <c r="C10" s="66"/>
      <c r="E10" s="65" t="s">
        <v>54</v>
      </c>
      <c r="F10" s="76"/>
      <c r="H10" s="65"/>
      <c r="I10" s="66"/>
      <c r="K10" s="65"/>
      <c r="L10" s="66"/>
    </row>
    <row r="11" spans="1:12" x14ac:dyDescent="0.25">
      <c r="A11" s="65"/>
      <c r="B11" s="63" t="s">
        <v>41</v>
      </c>
      <c r="C11" s="78"/>
      <c r="E11" s="65" t="s">
        <v>55</v>
      </c>
      <c r="F11" s="76"/>
      <c r="H11" s="65" t="s">
        <v>63</v>
      </c>
      <c r="I11" s="94">
        <f>F17</f>
        <v>1</v>
      </c>
      <c r="K11" s="67" t="s">
        <v>71</v>
      </c>
      <c r="L11" s="68" t="str">
        <f>IF(L12-L13&gt;0,"Yes","No")</f>
        <v>No</v>
      </c>
    </row>
    <row r="12" spans="1:12" x14ac:dyDescent="0.25">
      <c r="A12" s="65"/>
      <c r="B12" s="63" t="s">
        <v>42</v>
      </c>
      <c r="C12" s="78"/>
      <c r="E12" s="65" t="s">
        <v>56</v>
      </c>
      <c r="F12" s="76"/>
      <c r="H12" s="65" t="s">
        <v>53</v>
      </c>
      <c r="I12" s="73">
        <f>C25</f>
        <v>0</v>
      </c>
      <c r="K12" s="65" t="s">
        <v>68</v>
      </c>
      <c r="L12" s="69">
        <f>ROUND(I15,2)</f>
        <v>0</v>
      </c>
    </row>
    <row r="13" spans="1:12" x14ac:dyDescent="0.25">
      <c r="A13" s="65"/>
      <c r="B13" s="63" t="s">
        <v>43</v>
      </c>
      <c r="C13" s="78"/>
      <c r="E13" s="65"/>
      <c r="F13" s="66"/>
      <c r="H13" s="65"/>
      <c r="I13" s="66"/>
      <c r="K13" s="65" t="s">
        <v>69</v>
      </c>
      <c r="L13" s="69">
        <f>C25</f>
        <v>0</v>
      </c>
    </row>
    <row r="14" spans="1:12" x14ac:dyDescent="0.25">
      <c r="A14" s="65"/>
      <c r="B14" s="63" t="s">
        <v>44</v>
      </c>
      <c r="C14" s="78"/>
      <c r="E14" s="65" t="s">
        <v>57</v>
      </c>
      <c r="F14" s="66">
        <f>(F11-F10)+1</f>
        <v>1</v>
      </c>
      <c r="H14" s="65"/>
      <c r="I14" s="66"/>
      <c r="K14" s="65" t="s">
        <v>86</v>
      </c>
      <c r="L14" s="69">
        <f>L12-L13</f>
        <v>0</v>
      </c>
    </row>
    <row r="15" spans="1:12" ht="15.75" thickBot="1" x14ac:dyDescent="0.3">
      <c r="A15" s="65"/>
      <c r="B15" s="63" t="s">
        <v>45</v>
      </c>
      <c r="C15" s="78"/>
      <c r="E15" s="65" t="s">
        <v>58</v>
      </c>
      <c r="F15" s="66">
        <f>(F12-F10)+1</f>
        <v>1</v>
      </c>
      <c r="H15" s="74" t="s">
        <v>64</v>
      </c>
      <c r="I15" s="75">
        <f>(ROUND(I11,3))*I12</f>
        <v>0</v>
      </c>
      <c r="K15" s="65"/>
      <c r="L15" s="66"/>
    </row>
    <row r="16" spans="1:12" x14ac:dyDescent="0.25">
      <c r="A16" s="65"/>
      <c r="B16" s="64" t="s">
        <v>51</v>
      </c>
      <c r="C16" s="73">
        <f>SUM(C11:C15)</f>
        <v>0</v>
      </c>
      <c r="E16" s="65"/>
      <c r="F16" s="66"/>
      <c r="K16" s="67" t="s">
        <v>70</v>
      </c>
      <c r="L16" s="68" t="str">
        <f>IF(L17-L18&gt;0,"Yes","No")</f>
        <v>No</v>
      </c>
    </row>
    <row r="17" spans="1:12" ht="15.75" thickBot="1" x14ac:dyDescent="0.3">
      <c r="A17" s="65"/>
      <c r="B17" s="63"/>
      <c r="C17" s="73"/>
      <c r="E17" s="74" t="s">
        <v>59</v>
      </c>
      <c r="F17" s="77">
        <f>F15/F14</f>
        <v>1</v>
      </c>
      <c r="K17" s="65" t="s">
        <v>72</v>
      </c>
      <c r="L17" s="69">
        <f>C25</f>
        <v>0</v>
      </c>
    </row>
    <row r="18" spans="1:12" x14ac:dyDescent="0.25">
      <c r="A18" s="65" t="s">
        <v>46</v>
      </c>
      <c r="B18" s="63" t="s">
        <v>47</v>
      </c>
      <c r="C18" s="78"/>
      <c r="K18" s="65" t="s">
        <v>68</v>
      </c>
      <c r="L18" s="69">
        <f>ROUND(I15,2)</f>
        <v>0</v>
      </c>
    </row>
    <row r="19" spans="1:12" ht="15.75" thickBot="1" x14ac:dyDescent="0.3">
      <c r="A19" s="65"/>
      <c r="B19" s="63" t="s">
        <v>48</v>
      </c>
      <c r="C19" s="78">
        <v>0</v>
      </c>
      <c r="H19" s="42"/>
      <c r="K19" s="70" t="s">
        <v>86</v>
      </c>
      <c r="L19" s="71">
        <f>L17-L18</f>
        <v>0</v>
      </c>
    </row>
    <row r="20" spans="1:12" x14ac:dyDescent="0.25">
      <c r="A20" s="65"/>
      <c r="B20" s="63" t="s">
        <v>49</v>
      </c>
      <c r="C20" s="78"/>
    </row>
    <row r="21" spans="1:12" x14ac:dyDescent="0.25">
      <c r="A21" s="65"/>
      <c r="B21" s="63" t="s">
        <v>50</v>
      </c>
      <c r="C21" s="78"/>
    </row>
    <row r="22" spans="1:12" x14ac:dyDescent="0.25">
      <c r="A22" s="65"/>
      <c r="B22" s="63" t="s">
        <v>65</v>
      </c>
      <c r="C22" s="78">
        <v>0</v>
      </c>
    </row>
    <row r="23" spans="1:12" x14ac:dyDescent="0.25">
      <c r="A23" s="65"/>
      <c r="B23" s="64" t="s">
        <v>52</v>
      </c>
      <c r="C23" s="73">
        <f>SUM(C18:C22)</f>
        <v>0</v>
      </c>
    </row>
    <row r="24" spans="1:12" x14ac:dyDescent="0.25">
      <c r="A24" s="65"/>
      <c r="B24" s="63"/>
      <c r="C24" s="73"/>
    </row>
    <row r="25" spans="1:12" ht="15.75" thickBot="1" x14ac:dyDescent="0.3">
      <c r="A25" s="79"/>
      <c r="B25" s="80" t="s">
        <v>53</v>
      </c>
      <c r="C25" s="81">
        <f>C23+C16</f>
        <v>0</v>
      </c>
    </row>
    <row r="27" spans="1:12" ht="15.75" thickBot="1" x14ac:dyDescent="0.3"/>
    <row r="28" spans="1:12" x14ac:dyDescent="0.25">
      <c r="A28" s="127" t="s">
        <v>73</v>
      </c>
      <c r="B28" s="129"/>
      <c r="C28" s="128"/>
      <c r="E28" s="127" t="s">
        <v>87</v>
      </c>
      <c r="F28" s="128"/>
      <c r="H28" s="127" t="s">
        <v>90</v>
      </c>
      <c r="I28" s="128"/>
      <c r="K28" s="127" t="s">
        <v>93</v>
      </c>
      <c r="L28" s="128"/>
    </row>
    <row r="29" spans="1:12" x14ac:dyDescent="0.25">
      <c r="A29" s="65" t="s">
        <v>17</v>
      </c>
      <c r="B29" s="63"/>
      <c r="C29" s="66"/>
      <c r="E29" s="65"/>
      <c r="F29" s="66"/>
      <c r="H29" s="65"/>
      <c r="I29" s="66"/>
      <c r="K29" s="65"/>
      <c r="L29" s="66"/>
    </row>
    <row r="30" spans="1:12" x14ac:dyDescent="0.25">
      <c r="A30" s="65"/>
      <c r="B30" s="63" t="s">
        <v>74</v>
      </c>
      <c r="C30" s="78"/>
      <c r="E30" s="65" t="s">
        <v>47</v>
      </c>
      <c r="F30" s="73">
        <f>MIN(C46,C18)</f>
        <v>0</v>
      </c>
      <c r="H30" s="65" t="s">
        <v>97</v>
      </c>
      <c r="I30" s="69">
        <f>L19</f>
        <v>0</v>
      </c>
      <c r="K30" s="65" t="s">
        <v>94</v>
      </c>
      <c r="L30" s="69">
        <f>C23</f>
        <v>0</v>
      </c>
    </row>
    <row r="31" spans="1:12" x14ac:dyDescent="0.25">
      <c r="A31" s="65"/>
      <c r="B31" s="63" t="s">
        <v>75</v>
      </c>
      <c r="C31" s="78"/>
      <c r="E31" s="65" t="s">
        <v>48</v>
      </c>
      <c r="F31" s="73">
        <f>IF($C$46-F30&gt;0,MIN(($C$46-F30),C19),0)</f>
        <v>0</v>
      </c>
      <c r="H31" s="40" t="s">
        <v>95</v>
      </c>
      <c r="I31" s="69">
        <f>F44</f>
        <v>0</v>
      </c>
      <c r="K31" s="65" t="s">
        <v>95</v>
      </c>
      <c r="L31" s="69">
        <f>C46</f>
        <v>0</v>
      </c>
    </row>
    <row r="32" spans="1:12" x14ac:dyDescent="0.25">
      <c r="A32" s="65"/>
      <c r="B32" s="63" t="s">
        <v>76</v>
      </c>
      <c r="C32" s="78"/>
      <c r="E32" s="65" t="s">
        <v>49</v>
      </c>
      <c r="F32" s="73">
        <f>IF($C$46-(F31+F30)&gt;0,MIN(($C$46-F31-F30),C20),0)</f>
        <v>0</v>
      </c>
      <c r="H32" s="65"/>
      <c r="I32" s="66"/>
      <c r="K32" s="67" t="s">
        <v>96</v>
      </c>
      <c r="L32" s="86">
        <f>L30-L31</f>
        <v>0</v>
      </c>
    </row>
    <row r="33" spans="1:12" ht="15.75" thickBot="1" x14ac:dyDescent="0.3">
      <c r="A33" s="65"/>
      <c r="B33" s="63" t="s">
        <v>77</v>
      </c>
      <c r="C33" s="78"/>
      <c r="E33" s="65" t="s">
        <v>50</v>
      </c>
      <c r="F33" s="73">
        <f>IF($C$46-(F32+F31+F30)&gt;0,MIN(($C$46-F32-F31-F30),C21),0)</f>
        <v>0</v>
      </c>
      <c r="H33" s="74" t="s">
        <v>91</v>
      </c>
      <c r="I33" s="88">
        <f>I30-I31</f>
        <v>0</v>
      </c>
      <c r="K33" s="65"/>
      <c r="L33" s="66"/>
    </row>
    <row r="34" spans="1:12" ht="15.75" thickBot="1" x14ac:dyDescent="0.3">
      <c r="A34" s="65"/>
      <c r="B34" s="64" t="s">
        <v>78</v>
      </c>
      <c r="C34" s="83">
        <f>SUM(C30:C33)</f>
        <v>0</v>
      </c>
      <c r="E34" s="65" t="s">
        <v>65</v>
      </c>
      <c r="F34" s="73">
        <f>IF($C$46-(F33+F32+F31+F30)&gt;0,MIN(($C$46-F33-F32-F31-F30),C22),0)</f>
        <v>0</v>
      </c>
      <c r="K34" s="74" t="s">
        <v>98</v>
      </c>
      <c r="L34" s="89" t="str">
        <f>IF(I33-L32&lt;0,"Yes and STOP","No and Continue")</f>
        <v>No and Continue</v>
      </c>
    </row>
    <row r="35" spans="1:12" x14ac:dyDescent="0.25">
      <c r="A35" s="65"/>
      <c r="B35" s="63"/>
      <c r="C35" s="66"/>
      <c r="E35" s="67" t="s">
        <v>52</v>
      </c>
      <c r="F35" s="73">
        <f>SUM(F30:F34)</f>
        <v>0</v>
      </c>
    </row>
    <row r="36" spans="1:12" x14ac:dyDescent="0.25">
      <c r="A36" s="65" t="s">
        <v>79</v>
      </c>
      <c r="B36" s="63"/>
      <c r="C36" s="66"/>
      <c r="E36" s="65"/>
      <c r="F36" s="73"/>
    </row>
    <row r="37" spans="1:12" x14ac:dyDescent="0.25">
      <c r="A37" s="65"/>
      <c r="B37" s="82" t="s">
        <v>81</v>
      </c>
      <c r="C37" s="84">
        <v>1</v>
      </c>
      <c r="E37" s="65" t="s">
        <v>41</v>
      </c>
      <c r="F37" s="73">
        <f>IF($C$46-F35&gt;0,MIN(($C$46-F35),C11),0)</f>
        <v>0</v>
      </c>
    </row>
    <row r="38" spans="1:12" x14ac:dyDescent="0.25">
      <c r="A38" s="65"/>
      <c r="B38" s="63" t="s">
        <v>80</v>
      </c>
      <c r="C38" s="72">
        <f>F17</f>
        <v>1</v>
      </c>
      <c r="E38" s="65" t="s">
        <v>42</v>
      </c>
      <c r="F38" s="73">
        <f>IF($C$46-F35-F37&gt;0,MIN(($C$46-F35-F37),C12),0)</f>
        <v>0</v>
      </c>
    </row>
    <row r="39" spans="1:12" x14ac:dyDescent="0.25">
      <c r="A39" s="65"/>
      <c r="B39" s="64" t="s">
        <v>82</v>
      </c>
      <c r="C39" s="85">
        <f>C37-C38</f>
        <v>0</v>
      </c>
      <c r="E39" s="65" t="s">
        <v>43</v>
      </c>
      <c r="F39" s="73">
        <f>IF($C$46-(F37+F38+F35)&gt;0,MIN(($C$46-F37-F38-F35),C13),0)</f>
        <v>0</v>
      </c>
    </row>
    <row r="40" spans="1:12" x14ac:dyDescent="0.25">
      <c r="A40" s="65"/>
      <c r="B40" s="63"/>
      <c r="C40" s="66"/>
      <c r="E40" s="65" t="s">
        <v>44</v>
      </c>
      <c r="F40" s="73">
        <f>IF($C$46-(F38+F37+F35)&gt;0,MIN(($C$46-F38-F37-F35),C14),0)</f>
        <v>0</v>
      </c>
    </row>
    <row r="41" spans="1:12" x14ac:dyDescent="0.25">
      <c r="A41" s="65" t="s">
        <v>83</v>
      </c>
      <c r="B41" s="63"/>
      <c r="C41" s="66"/>
      <c r="E41" s="65" t="s">
        <v>45</v>
      </c>
      <c r="F41" s="73">
        <f>IF($C$46-F39-F40-F38-F37-F35&gt;0,MIN(($C$46-F39-F40-F38-F37-F35),C15),0)</f>
        <v>0</v>
      </c>
    </row>
    <row r="42" spans="1:12" x14ac:dyDescent="0.25">
      <c r="A42" s="65"/>
      <c r="B42" s="63" t="s">
        <v>78</v>
      </c>
      <c r="C42" s="69">
        <f>C34</f>
        <v>0</v>
      </c>
      <c r="E42" s="67" t="s">
        <v>51</v>
      </c>
      <c r="F42" s="73">
        <f>SUM(F37:F41)</f>
        <v>0</v>
      </c>
    </row>
    <row r="43" spans="1:12" x14ac:dyDescent="0.25">
      <c r="A43" s="65"/>
      <c r="B43" s="63" t="s">
        <v>82</v>
      </c>
      <c r="C43" s="72">
        <f>C39</f>
        <v>0</v>
      </c>
      <c r="E43" s="65"/>
      <c r="F43" s="66"/>
    </row>
    <row r="44" spans="1:12" x14ac:dyDescent="0.25">
      <c r="A44" s="65"/>
      <c r="B44" s="64" t="s">
        <v>84</v>
      </c>
      <c r="C44" s="86">
        <f>C42*ROUND(C43,3)</f>
        <v>0</v>
      </c>
      <c r="E44" s="65" t="s">
        <v>88</v>
      </c>
      <c r="F44" s="69">
        <f>F42+F35</f>
        <v>0</v>
      </c>
    </row>
    <row r="45" spans="1:12" x14ac:dyDescent="0.25">
      <c r="A45" s="65"/>
      <c r="B45" s="63"/>
      <c r="C45" s="66"/>
      <c r="E45" s="65" t="s">
        <v>92</v>
      </c>
      <c r="F45" s="69">
        <f>C46</f>
        <v>0</v>
      </c>
    </row>
    <row r="46" spans="1:12" ht="30.75" thickBot="1" x14ac:dyDescent="0.3">
      <c r="A46" s="79"/>
      <c r="B46" s="87" t="s">
        <v>85</v>
      </c>
      <c r="C46" s="88">
        <f>MIN(C44,L19)</f>
        <v>0</v>
      </c>
      <c r="E46" s="74" t="s">
        <v>89</v>
      </c>
      <c r="F46" s="88">
        <f>F44-F45</f>
        <v>0</v>
      </c>
    </row>
    <row r="48" spans="1:12" ht="15.75" thickBot="1" x14ac:dyDescent="0.3"/>
    <row r="49" spans="1:6" x14ac:dyDescent="0.25">
      <c r="A49" s="127" t="s">
        <v>99</v>
      </c>
      <c r="B49" s="129"/>
      <c r="C49" s="128"/>
      <c r="E49" s="127" t="s">
        <v>113</v>
      </c>
      <c r="F49" s="128"/>
    </row>
    <row r="50" spans="1:6" x14ac:dyDescent="0.25">
      <c r="A50" s="65"/>
      <c r="B50" s="63"/>
      <c r="C50" s="66"/>
      <c r="E50" s="65"/>
      <c r="F50" s="66"/>
    </row>
    <row r="51" spans="1:6" ht="45" x14ac:dyDescent="0.25">
      <c r="A51" s="90" t="s">
        <v>100</v>
      </c>
      <c r="B51" s="63"/>
      <c r="C51" s="66"/>
      <c r="E51" s="65"/>
      <c r="F51" s="66"/>
    </row>
    <row r="52" spans="1:6" x14ac:dyDescent="0.25">
      <c r="A52" s="65"/>
      <c r="B52" s="63" t="s">
        <v>101</v>
      </c>
      <c r="C52" s="69">
        <f>I33</f>
        <v>0</v>
      </c>
      <c r="E52" s="65" t="s">
        <v>41</v>
      </c>
      <c r="F52" s="69">
        <f>MIN($C$65,C11)</f>
        <v>0</v>
      </c>
    </row>
    <row r="53" spans="1:6" x14ac:dyDescent="0.25">
      <c r="A53" s="65"/>
      <c r="B53" s="63" t="s">
        <v>102</v>
      </c>
      <c r="C53" s="69">
        <f>L32</f>
        <v>0</v>
      </c>
      <c r="E53" s="65" t="s">
        <v>42</v>
      </c>
      <c r="F53" s="69">
        <f>MIN($C$65-$F$52,C12)</f>
        <v>0</v>
      </c>
    </row>
    <row r="54" spans="1:6" x14ac:dyDescent="0.25">
      <c r="A54" s="65"/>
      <c r="B54" s="63" t="s">
        <v>109</v>
      </c>
      <c r="C54" s="69">
        <f>C52-C53</f>
        <v>0</v>
      </c>
      <c r="E54" s="65" t="s">
        <v>43</v>
      </c>
      <c r="F54" s="69">
        <f>MIN($C$65-$F$52-$F$53,C13)</f>
        <v>0</v>
      </c>
    </row>
    <row r="55" spans="1:6" x14ac:dyDescent="0.25">
      <c r="A55" s="65"/>
      <c r="B55" s="64" t="s">
        <v>103</v>
      </c>
      <c r="C55" s="68" t="str">
        <f>IF(C54&gt;0,"Yes","No")</f>
        <v>No</v>
      </c>
      <c r="E55" s="65" t="s">
        <v>44</v>
      </c>
      <c r="F55" s="69">
        <f>MIN($C$65-$F$52-$F$53-$F$54,C14)</f>
        <v>0</v>
      </c>
    </row>
    <row r="56" spans="1:6" x14ac:dyDescent="0.25">
      <c r="A56" s="65"/>
      <c r="B56" s="63"/>
      <c r="C56" s="66"/>
      <c r="E56" s="65" t="s">
        <v>45</v>
      </c>
      <c r="F56" s="69">
        <f>MIN($C$65-$F$52-$F$53-$F$54-$F$55,C15)</f>
        <v>0</v>
      </c>
    </row>
    <row r="57" spans="1:6" x14ac:dyDescent="0.25">
      <c r="A57" s="65"/>
      <c r="B57" s="63"/>
      <c r="C57" s="66"/>
      <c r="E57" s="67" t="s">
        <v>51</v>
      </c>
      <c r="F57" s="86">
        <f>SUM(F52:F56)</f>
        <v>0</v>
      </c>
    </row>
    <row r="58" spans="1:6" x14ac:dyDescent="0.25">
      <c r="A58" s="65" t="s">
        <v>104</v>
      </c>
      <c r="B58" s="63"/>
      <c r="C58" s="66"/>
      <c r="E58" s="93" t="s">
        <v>114</v>
      </c>
      <c r="F58" s="69">
        <f>C65</f>
        <v>0</v>
      </c>
    </row>
    <row r="59" spans="1:6" ht="15.75" thickBot="1" x14ac:dyDescent="0.3">
      <c r="A59" s="65"/>
      <c r="B59" s="63" t="s">
        <v>105</v>
      </c>
      <c r="C59" s="69">
        <f>C16</f>
        <v>0</v>
      </c>
      <c r="E59" s="70" t="s">
        <v>89</v>
      </c>
      <c r="F59" s="71">
        <f>F57-F58</f>
        <v>0</v>
      </c>
    </row>
    <row r="60" spans="1:6" x14ac:dyDescent="0.25">
      <c r="A60" s="65"/>
      <c r="B60" s="63" t="s">
        <v>106</v>
      </c>
      <c r="C60" s="91">
        <v>0.5</v>
      </c>
    </row>
    <row r="61" spans="1:6" x14ac:dyDescent="0.25">
      <c r="A61" s="65"/>
      <c r="B61" s="63" t="s">
        <v>107</v>
      </c>
      <c r="C61" s="69">
        <f>C59*C60</f>
        <v>0</v>
      </c>
    </row>
    <row r="62" spans="1:6" x14ac:dyDescent="0.25">
      <c r="A62" s="65"/>
      <c r="B62" s="63"/>
      <c r="C62" s="69"/>
    </row>
    <row r="63" spans="1:6" ht="30" x14ac:dyDescent="0.25">
      <c r="A63" s="90" t="s">
        <v>108</v>
      </c>
      <c r="B63" s="63" t="s">
        <v>111</v>
      </c>
      <c r="C63" s="69">
        <f>IF(C54&gt;0,C54,0)</f>
        <v>0</v>
      </c>
    </row>
    <row r="64" spans="1:6" x14ac:dyDescent="0.25">
      <c r="A64" s="92"/>
      <c r="B64" s="63" t="s">
        <v>112</v>
      </c>
      <c r="C64" s="69">
        <f>C61</f>
        <v>0</v>
      </c>
    </row>
    <row r="65" spans="1:3" ht="15.75" thickBot="1" x14ac:dyDescent="0.3">
      <c r="A65" s="79"/>
      <c r="B65" s="80" t="s">
        <v>110</v>
      </c>
      <c r="C65" s="88">
        <f>C63-C64</f>
        <v>0</v>
      </c>
    </row>
  </sheetData>
  <mergeCells count="10">
    <mergeCell ref="A49:C49"/>
    <mergeCell ref="E49:F49"/>
    <mergeCell ref="A9:C9"/>
    <mergeCell ref="E9:F9"/>
    <mergeCell ref="H9:I9"/>
    <mergeCell ref="K9:L9"/>
    <mergeCell ref="A28:C28"/>
    <mergeCell ref="E28:F28"/>
    <mergeCell ref="H28:I28"/>
    <mergeCell ref="K28:L2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65"/>
  <sheetViews>
    <sheetView workbookViewId="0">
      <selection activeCell="C30" sqref="C30"/>
    </sheetView>
  </sheetViews>
  <sheetFormatPr defaultColWidth="8.85546875" defaultRowHeight="15" x14ac:dyDescent="0.25"/>
  <cols>
    <col min="1" max="1" width="19.28515625" style="40" customWidth="1"/>
    <col min="2" max="2" width="23.5703125" style="40" bestFit="1" customWidth="1"/>
    <col min="3" max="3" width="10.42578125" style="40" bestFit="1" customWidth="1"/>
    <col min="4" max="4" width="8.85546875" style="40"/>
    <col min="5" max="5" width="17.28515625" style="40" bestFit="1" customWidth="1"/>
    <col min="6" max="6" width="10.5703125" style="40" bestFit="1" customWidth="1"/>
    <col min="7" max="7" width="8.85546875" style="40"/>
    <col min="8" max="8" width="22.7109375" style="40" customWidth="1"/>
    <col min="9" max="9" width="10.42578125" style="40" bestFit="1" customWidth="1"/>
    <col min="10" max="10" width="8.85546875" style="40"/>
    <col min="11" max="11" width="28" style="40" bestFit="1" customWidth="1"/>
    <col min="12" max="12" width="12.28515625" style="40" bestFit="1" customWidth="1"/>
    <col min="13" max="16384" width="8.85546875" style="40"/>
  </cols>
  <sheetData>
    <row r="1" spans="1:12" x14ac:dyDescent="0.25">
      <c r="A1" s="40" t="s">
        <v>115</v>
      </c>
      <c r="B1" s="61"/>
    </row>
    <row r="2" spans="1:12" x14ac:dyDescent="0.25">
      <c r="A2" s="40" t="s">
        <v>116</v>
      </c>
      <c r="B2" s="61"/>
      <c r="E2" s="61" t="s">
        <v>66</v>
      </c>
    </row>
    <row r="3" spans="1:12" x14ac:dyDescent="0.25">
      <c r="A3" s="40" t="s">
        <v>36</v>
      </c>
      <c r="B3" s="62"/>
    </row>
    <row r="4" spans="1:12" x14ac:dyDescent="0.25">
      <c r="A4" s="40" t="s">
        <v>37</v>
      </c>
      <c r="B4" s="62"/>
    </row>
    <row r="5" spans="1:12" x14ac:dyDescent="0.25">
      <c r="A5" s="40" t="s">
        <v>38</v>
      </c>
      <c r="B5" s="40">
        <f>B3-B4</f>
        <v>0</v>
      </c>
    </row>
    <row r="6" spans="1:12" x14ac:dyDescent="0.25">
      <c r="A6" s="40" t="s">
        <v>39</v>
      </c>
      <c r="B6" s="40" t="str">
        <f>IF(B5&lt;45,"Yes","No")</f>
        <v>Yes</v>
      </c>
    </row>
    <row r="8" spans="1:12" ht="15.75" thickBot="1" x14ac:dyDescent="0.3"/>
    <row r="9" spans="1:12" x14ac:dyDescent="0.25">
      <c r="A9" s="127" t="s">
        <v>60</v>
      </c>
      <c r="B9" s="129"/>
      <c r="C9" s="128"/>
      <c r="E9" s="127" t="s">
        <v>61</v>
      </c>
      <c r="F9" s="128"/>
      <c r="H9" s="127" t="s">
        <v>62</v>
      </c>
      <c r="I9" s="128"/>
      <c r="K9" s="127" t="s">
        <v>67</v>
      </c>
      <c r="L9" s="128"/>
    </row>
    <row r="10" spans="1:12" x14ac:dyDescent="0.25">
      <c r="A10" s="65" t="s">
        <v>40</v>
      </c>
      <c r="B10" s="63"/>
      <c r="C10" s="66"/>
      <c r="E10" s="65" t="s">
        <v>54</v>
      </c>
      <c r="F10" s="76"/>
      <c r="H10" s="65"/>
      <c r="I10" s="66"/>
      <c r="K10" s="65"/>
      <c r="L10" s="66"/>
    </row>
    <row r="11" spans="1:12" x14ac:dyDescent="0.25">
      <c r="A11" s="65"/>
      <c r="B11" s="63" t="s">
        <v>41</v>
      </c>
      <c r="C11" s="78"/>
      <c r="E11" s="65" t="s">
        <v>55</v>
      </c>
      <c r="F11" s="76"/>
      <c r="H11" s="65" t="s">
        <v>63</v>
      </c>
      <c r="I11" s="94">
        <f>F17</f>
        <v>1</v>
      </c>
      <c r="K11" s="67" t="s">
        <v>71</v>
      </c>
      <c r="L11" s="68" t="str">
        <f>IF(L12-L13&gt;0,"Yes","No")</f>
        <v>No</v>
      </c>
    </row>
    <row r="12" spans="1:12" x14ac:dyDescent="0.25">
      <c r="A12" s="65"/>
      <c r="B12" s="63" t="s">
        <v>42</v>
      </c>
      <c r="C12" s="78"/>
      <c r="E12" s="65" t="s">
        <v>56</v>
      </c>
      <c r="F12" s="76"/>
      <c r="H12" s="65" t="s">
        <v>53</v>
      </c>
      <c r="I12" s="73">
        <f>C25</f>
        <v>0</v>
      </c>
      <c r="K12" s="65" t="s">
        <v>68</v>
      </c>
      <c r="L12" s="69">
        <f>ROUND(I15,2)</f>
        <v>0</v>
      </c>
    </row>
    <row r="13" spans="1:12" x14ac:dyDescent="0.25">
      <c r="A13" s="65"/>
      <c r="B13" s="63" t="s">
        <v>43</v>
      </c>
      <c r="C13" s="78"/>
      <c r="E13" s="65"/>
      <c r="F13" s="66"/>
      <c r="H13" s="65"/>
      <c r="I13" s="66"/>
      <c r="K13" s="65" t="s">
        <v>69</v>
      </c>
      <c r="L13" s="69">
        <f>C25</f>
        <v>0</v>
      </c>
    </row>
    <row r="14" spans="1:12" x14ac:dyDescent="0.25">
      <c r="A14" s="65"/>
      <c r="B14" s="63" t="s">
        <v>44</v>
      </c>
      <c r="C14" s="78"/>
      <c r="E14" s="65" t="s">
        <v>57</v>
      </c>
      <c r="F14" s="66">
        <f>(F11-F10)+1</f>
        <v>1</v>
      </c>
      <c r="H14" s="65"/>
      <c r="I14" s="66"/>
      <c r="K14" s="65" t="s">
        <v>86</v>
      </c>
      <c r="L14" s="69">
        <f>L12-L13</f>
        <v>0</v>
      </c>
    </row>
    <row r="15" spans="1:12" ht="15.75" thickBot="1" x14ac:dyDescent="0.3">
      <c r="A15" s="65"/>
      <c r="B15" s="63" t="s">
        <v>45</v>
      </c>
      <c r="C15" s="78"/>
      <c r="E15" s="65" t="s">
        <v>58</v>
      </c>
      <c r="F15" s="66">
        <f>(F12-F10)+1</f>
        <v>1</v>
      </c>
      <c r="H15" s="74" t="s">
        <v>64</v>
      </c>
      <c r="I15" s="75">
        <f>(ROUND(I11,3))*I12</f>
        <v>0</v>
      </c>
      <c r="K15" s="65"/>
      <c r="L15" s="66"/>
    </row>
    <row r="16" spans="1:12" x14ac:dyDescent="0.25">
      <c r="A16" s="65"/>
      <c r="B16" s="64" t="s">
        <v>51</v>
      </c>
      <c r="C16" s="73">
        <f>SUM(C11:C15)</f>
        <v>0</v>
      </c>
      <c r="E16" s="65"/>
      <c r="F16" s="66"/>
      <c r="K16" s="67" t="s">
        <v>70</v>
      </c>
      <c r="L16" s="68" t="str">
        <f>IF(L17-L18&gt;0,"Yes","No")</f>
        <v>No</v>
      </c>
    </row>
    <row r="17" spans="1:12" ht="15.75" thickBot="1" x14ac:dyDescent="0.3">
      <c r="A17" s="65"/>
      <c r="B17" s="63"/>
      <c r="C17" s="73"/>
      <c r="E17" s="74" t="s">
        <v>59</v>
      </c>
      <c r="F17" s="77">
        <f>F15/F14</f>
        <v>1</v>
      </c>
      <c r="K17" s="65" t="s">
        <v>72</v>
      </c>
      <c r="L17" s="69">
        <f>C25</f>
        <v>0</v>
      </c>
    </row>
    <row r="18" spans="1:12" x14ac:dyDescent="0.25">
      <c r="A18" s="65" t="s">
        <v>46</v>
      </c>
      <c r="B18" s="63" t="s">
        <v>47</v>
      </c>
      <c r="C18" s="78"/>
      <c r="K18" s="65" t="s">
        <v>68</v>
      </c>
      <c r="L18" s="69">
        <f>ROUND(I15,2)</f>
        <v>0</v>
      </c>
    </row>
    <row r="19" spans="1:12" ht="15.75" thickBot="1" x14ac:dyDescent="0.3">
      <c r="A19" s="65"/>
      <c r="B19" s="63" t="s">
        <v>48</v>
      </c>
      <c r="C19" s="78"/>
      <c r="H19" s="42"/>
      <c r="K19" s="70" t="s">
        <v>86</v>
      </c>
      <c r="L19" s="71">
        <f>L17-L18</f>
        <v>0</v>
      </c>
    </row>
    <row r="20" spans="1:12" x14ac:dyDescent="0.25">
      <c r="A20" s="65"/>
      <c r="B20" s="63" t="s">
        <v>49</v>
      </c>
      <c r="C20" s="78"/>
    </row>
    <row r="21" spans="1:12" x14ac:dyDescent="0.25">
      <c r="A21" s="65"/>
      <c r="B21" s="63" t="s">
        <v>50</v>
      </c>
      <c r="C21" s="78"/>
    </row>
    <row r="22" spans="1:12" x14ac:dyDescent="0.25">
      <c r="A22" s="65"/>
      <c r="B22" s="63" t="s">
        <v>65</v>
      </c>
      <c r="C22" s="78"/>
    </row>
    <row r="23" spans="1:12" x14ac:dyDescent="0.25">
      <c r="A23" s="65"/>
      <c r="B23" s="64" t="s">
        <v>52</v>
      </c>
      <c r="C23" s="73">
        <f>SUM(C18:C22)</f>
        <v>0</v>
      </c>
    </row>
    <row r="24" spans="1:12" x14ac:dyDescent="0.25">
      <c r="A24" s="65"/>
      <c r="B24" s="63"/>
      <c r="C24" s="73"/>
    </row>
    <row r="25" spans="1:12" ht="15.75" thickBot="1" x14ac:dyDescent="0.3">
      <c r="A25" s="79"/>
      <c r="B25" s="80" t="s">
        <v>53</v>
      </c>
      <c r="C25" s="81">
        <f>C23+C16</f>
        <v>0</v>
      </c>
    </row>
    <row r="27" spans="1:12" ht="15.75" thickBot="1" x14ac:dyDescent="0.3"/>
    <row r="28" spans="1:12" x14ac:dyDescent="0.25">
      <c r="A28" s="127" t="s">
        <v>73</v>
      </c>
      <c r="B28" s="129"/>
      <c r="C28" s="128"/>
      <c r="E28" s="127" t="s">
        <v>87</v>
      </c>
      <c r="F28" s="128"/>
      <c r="H28" s="127" t="s">
        <v>90</v>
      </c>
      <c r="I28" s="128"/>
      <c r="K28" s="127" t="s">
        <v>93</v>
      </c>
      <c r="L28" s="128"/>
    </row>
    <row r="29" spans="1:12" x14ac:dyDescent="0.25">
      <c r="A29" s="65" t="s">
        <v>17</v>
      </c>
      <c r="B29" s="63"/>
      <c r="C29" s="66"/>
      <c r="E29" s="65"/>
      <c r="F29" s="66"/>
      <c r="H29" s="65"/>
      <c r="I29" s="66"/>
      <c r="K29" s="65"/>
      <c r="L29" s="66"/>
    </row>
    <row r="30" spans="1:12" x14ac:dyDescent="0.25">
      <c r="A30" s="65"/>
      <c r="B30" s="63" t="s">
        <v>74</v>
      </c>
      <c r="C30" s="78"/>
      <c r="E30" s="65" t="s">
        <v>47</v>
      </c>
      <c r="F30" s="73">
        <f>MIN(C46,C18)</f>
        <v>0</v>
      </c>
      <c r="H30" s="65" t="s">
        <v>97</v>
      </c>
      <c r="I30" s="69">
        <f>L19</f>
        <v>0</v>
      </c>
      <c r="K30" s="65" t="s">
        <v>94</v>
      </c>
      <c r="L30" s="69">
        <f>C23</f>
        <v>0</v>
      </c>
    </row>
    <row r="31" spans="1:12" x14ac:dyDescent="0.25">
      <c r="A31" s="65"/>
      <c r="B31" s="63" t="s">
        <v>75</v>
      </c>
      <c r="C31" s="78"/>
      <c r="E31" s="65" t="s">
        <v>48</v>
      </c>
      <c r="F31" s="73">
        <f>IF($C$46-F30&gt;0,MIN(($C$46-F30),C19),0)</f>
        <v>0</v>
      </c>
      <c r="H31" s="40" t="s">
        <v>95</v>
      </c>
      <c r="I31" s="69">
        <f>F44</f>
        <v>0</v>
      </c>
      <c r="K31" s="65" t="s">
        <v>95</v>
      </c>
      <c r="L31" s="69">
        <f>C46</f>
        <v>0</v>
      </c>
    </row>
    <row r="32" spans="1:12" x14ac:dyDescent="0.25">
      <c r="A32" s="65"/>
      <c r="B32" s="63" t="s">
        <v>76</v>
      </c>
      <c r="C32" s="78"/>
      <c r="E32" s="65" t="s">
        <v>49</v>
      </c>
      <c r="F32" s="73">
        <f>IF($C$46-(F31+F30)&gt;0,MIN(($C$46-F31-F30),C20),0)</f>
        <v>0</v>
      </c>
      <c r="H32" s="65"/>
      <c r="I32" s="66"/>
      <c r="K32" s="67" t="s">
        <v>96</v>
      </c>
      <c r="L32" s="86">
        <f>L30-L31</f>
        <v>0</v>
      </c>
    </row>
    <row r="33" spans="1:12" ht="15.75" thickBot="1" x14ac:dyDescent="0.3">
      <c r="A33" s="65"/>
      <c r="B33" s="63" t="s">
        <v>77</v>
      </c>
      <c r="C33" s="78"/>
      <c r="E33" s="65" t="s">
        <v>50</v>
      </c>
      <c r="F33" s="73">
        <f>IF($C$46-(F32+F31+F30)&gt;0,MIN(($C$46-F32-F31-F30),C21),0)</f>
        <v>0</v>
      </c>
      <c r="H33" s="74" t="s">
        <v>91</v>
      </c>
      <c r="I33" s="88">
        <f>I30-I31</f>
        <v>0</v>
      </c>
      <c r="K33" s="65"/>
      <c r="L33" s="66"/>
    </row>
    <row r="34" spans="1:12" ht="15.75" thickBot="1" x14ac:dyDescent="0.3">
      <c r="A34" s="65"/>
      <c r="B34" s="64" t="s">
        <v>78</v>
      </c>
      <c r="C34" s="83">
        <f>SUM(C30:C33)</f>
        <v>0</v>
      </c>
      <c r="E34" s="65" t="s">
        <v>65</v>
      </c>
      <c r="F34" s="73">
        <f>IF($C$46-(F33+F32+F31+F30)&gt;0,MIN(($C$46-F33-F32-F31-F30),C22),0)</f>
        <v>0</v>
      </c>
      <c r="K34" s="74" t="s">
        <v>98</v>
      </c>
      <c r="L34" s="89" t="str">
        <f>IF(I33-L32&lt;0,"Yes and STOP","No and Continue")</f>
        <v>No and Continue</v>
      </c>
    </row>
    <row r="35" spans="1:12" x14ac:dyDescent="0.25">
      <c r="A35" s="65"/>
      <c r="B35" s="63"/>
      <c r="C35" s="66"/>
      <c r="E35" s="67" t="s">
        <v>52</v>
      </c>
      <c r="F35" s="73">
        <f>SUM(F30:F34)</f>
        <v>0</v>
      </c>
    </row>
    <row r="36" spans="1:12" x14ac:dyDescent="0.25">
      <c r="A36" s="65" t="s">
        <v>79</v>
      </c>
      <c r="B36" s="63"/>
      <c r="C36" s="66"/>
      <c r="E36" s="65"/>
      <c r="F36" s="73"/>
    </row>
    <row r="37" spans="1:12" x14ac:dyDescent="0.25">
      <c r="A37" s="65"/>
      <c r="B37" s="82" t="s">
        <v>81</v>
      </c>
      <c r="C37" s="84">
        <v>1</v>
      </c>
      <c r="E37" s="65" t="s">
        <v>41</v>
      </c>
      <c r="F37" s="73">
        <f>IF($C$46-F35&gt;0,MIN(($C$46-F35),C11),0)</f>
        <v>0</v>
      </c>
    </row>
    <row r="38" spans="1:12" x14ac:dyDescent="0.25">
      <c r="A38" s="65"/>
      <c r="B38" s="63" t="s">
        <v>80</v>
      </c>
      <c r="C38" s="72">
        <f>F17</f>
        <v>1</v>
      </c>
      <c r="E38" s="65" t="s">
        <v>42</v>
      </c>
      <c r="F38" s="73">
        <f>IF($C$46-F35-F37&gt;0,MIN(($C$46-F35-F37),C12),0)</f>
        <v>0</v>
      </c>
    </row>
    <row r="39" spans="1:12" x14ac:dyDescent="0.25">
      <c r="A39" s="65"/>
      <c r="B39" s="64" t="s">
        <v>82</v>
      </c>
      <c r="C39" s="85">
        <f>C37-C38</f>
        <v>0</v>
      </c>
      <c r="E39" s="65" t="s">
        <v>43</v>
      </c>
      <c r="F39" s="73">
        <f>IF($C$46-(F37+F38+F35)&gt;0,MIN(($C$46-F37-F38-F35),C13),0)</f>
        <v>0</v>
      </c>
    </row>
    <row r="40" spans="1:12" x14ac:dyDescent="0.25">
      <c r="A40" s="65"/>
      <c r="B40" s="63"/>
      <c r="C40" s="66"/>
      <c r="E40" s="65" t="s">
        <v>44</v>
      </c>
      <c r="F40" s="73">
        <f>IF($C$46-(F38+F37+F35)&gt;0,MIN(($C$46-F38-F37-F35),C14),0)</f>
        <v>0</v>
      </c>
    </row>
    <row r="41" spans="1:12" x14ac:dyDescent="0.25">
      <c r="A41" s="65" t="s">
        <v>83</v>
      </c>
      <c r="B41" s="63"/>
      <c r="C41" s="66"/>
      <c r="E41" s="65" t="s">
        <v>45</v>
      </c>
      <c r="F41" s="73">
        <f>IF($C$46-F39-F40-F38-F37-F35&gt;0,MIN(($C$46-F39-F40-F38-F37-F35),C15),0)</f>
        <v>0</v>
      </c>
    </row>
    <row r="42" spans="1:12" x14ac:dyDescent="0.25">
      <c r="A42" s="65"/>
      <c r="B42" s="63" t="s">
        <v>78</v>
      </c>
      <c r="C42" s="69">
        <f>C34</f>
        <v>0</v>
      </c>
      <c r="E42" s="67" t="s">
        <v>51</v>
      </c>
      <c r="F42" s="73">
        <f>SUM(F37:F41)</f>
        <v>0</v>
      </c>
    </row>
    <row r="43" spans="1:12" x14ac:dyDescent="0.25">
      <c r="A43" s="65"/>
      <c r="B43" s="63" t="s">
        <v>82</v>
      </c>
      <c r="C43" s="72">
        <f>C39</f>
        <v>0</v>
      </c>
      <c r="E43" s="65"/>
      <c r="F43" s="66"/>
    </row>
    <row r="44" spans="1:12" x14ac:dyDescent="0.25">
      <c r="A44" s="65"/>
      <c r="B44" s="64" t="s">
        <v>84</v>
      </c>
      <c r="C44" s="86">
        <f>C42*ROUND(C43,3)</f>
        <v>0</v>
      </c>
      <c r="E44" s="65" t="s">
        <v>88</v>
      </c>
      <c r="F44" s="69">
        <f>F42+F35</f>
        <v>0</v>
      </c>
    </row>
    <row r="45" spans="1:12" x14ac:dyDescent="0.25">
      <c r="A45" s="65"/>
      <c r="B45" s="63"/>
      <c r="C45" s="66"/>
      <c r="E45" s="65" t="s">
        <v>92</v>
      </c>
      <c r="F45" s="69">
        <f>C46</f>
        <v>0</v>
      </c>
    </row>
    <row r="46" spans="1:12" ht="30.75" thickBot="1" x14ac:dyDescent="0.3">
      <c r="A46" s="79"/>
      <c r="B46" s="87" t="s">
        <v>85</v>
      </c>
      <c r="C46" s="88">
        <f>MIN(C44,L19)</f>
        <v>0</v>
      </c>
      <c r="E46" s="74" t="s">
        <v>89</v>
      </c>
      <c r="F46" s="88">
        <f>F44-F45</f>
        <v>0</v>
      </c>
    </row>
    <row r="48" spans="1:12" ht="15.75" thickBot="1" x14ac:dyDescent="0.3"/>
    <row r="49" spans="1:6" x14ac:dyDescent="0.25">
      <c r="A49" s="127" t="s">
        <v>99</v>
      </c>
      <c r="B49" s="129"/>
      <c r="C49" s="128"/>
      <c r="E49" s="127" t="s">
        <v>113</v>
      </c>
      <c r="F49" s="128"/>
    </row>
    <row r="50" spans="1:6" x14ac:dyDescent="0.25">
      <c r="A50" s="65"/>
      <c r="B50" s="63"/>
      <c r="C50" s="66"/>
      <c r="E50" s="65"/>
      <c r="F50" s="66"/>
    </row>
    <row r="51" spans="1:6" ht="45" x14ac:dyDescent="0.25">
      <c r="A51" s="90" t="s">
        <v>100</v>
      </c>
      <c r="B51" s="63"/>
      <c r="C51" s="66"/>
      <c r="E51" s="65"/>
      <c r="F51" s="66"/>
    </row>
    <row r="52" spans="1:6" x14ac:dyDescent="0.25">
      <c r="A52" s="65"/>
      <c r="B52" s="63" t="s">
        <v>101</v>
      </c>
      <c r="C52" s="69">
        <f>I33</f>
        <v>0</v>
      </c>
      <c r="E52" s="65" t="s">
        <v>41</v>
      </c>
      <c r="F52" s="69">
        <f>MIN($C$65,C11)</f>
        <v>0</v>
      </c>
    </row>
    <row r="53" spans="1:6" x14ac:dyDescent="0.25">
      <c r="A53" s="65"/>
      <c r="B53" s="63" t="s">
        <v>102</v>
      </c>
      <c r="C53" s="69">
        <f>L32</f>
        <v>0</v>
      </c>
      <c r="E53" s="65" t="s">
        <v>42</v>
      </c>
      <c r="F53" s="69">
        <f>MIN($C$65-$F$52,C12)</f>
        <v>0</v>
      </c>
    </row>
    <row r="54" spans="1:6" x14ac:dyDescent="0.25">
      <c r="A54" s="65"/>
      <c r="B54" s="63" t="s">
        <v>109</v>
      </c>
      <c r="C54" s="69">
        <f>C52-C53</f>
        <v>0</v>
      </c>
      <c r="E54" s="65" t="s">
        <v>43</v>
      </c>
      <c r="F54" s="69">
        <f>MIN($C$65-$F$52-$F$53,C13)</f>
        <v>0</v>
      </c>
    </row>
    <row r="55" spans="1:6" x14ac:dyDescent="0.25">
      <c r="A55" s="65"/>
      <c r="B55" s="64" t="s">
        <v>103</v>
      </c>
      <c r="C55" s="68" t="str">
        <f>IF(C54&gt;0,"Yes","No")</f>
        <v>No</v>
      </c>
      <c r="E55" s="65" t="s">
        <v>44</v>
      </c>
      <c r="F55" s="69">
        <f>MIN($C$65-$F$52-$F$53-$F$54,C14)</f>
        <v>0</v>
      </c>
    </row>
    <row r="56" spans="1:6" x14ac:dyDescent="0.25">
      <c r="A56" s="65"/>
      <c r="B56" s="63"/>
      <c r="C56" s="66"/>
      <c r="E56" s="65" t="s">
        <v>45</v>
      </c>
      <c r="F56" s="69">
        <f>MIN($C$65-$F$52-$F$53-$F$54-$F$55,C15)</f>
        <v>0</v>
      </c>
    </row>
    <row r="57" spans="1:6" x14ac:dyDescent="0.25">
      <c r="A57" s="65"/>
      <c r="B57" s="63"/>
      <c r="C57" s="66"/>
      <c r="E57" s="67" t="s">
        <v>51</v>
      </c>
      <c r="F57" s="86">
        <f>SUM(F52:F56)</f>
        <v>0</v>
      </c>
    </row>
    <row r="58" spans="1:6" x14ac:dyDescent="0.25">
      <c r="A58" s="65" t="s">
        <v>104</v>
      </c>
      <c r="B58" s="63"/>
      <c r="C58" s="66"/>
      <c r="E58" s="93" t="s">
        <v>114</v>
      </c>
      <c r="F58" s="69">
        <f>C65</f>
        <v>0</v>
      </c>
    </row>
    <row r="59" spans="1:6" ht="15.75" thickBot="1" x14ac:dyDescent="0.3">
      <c r="A59" s="65"/>
      <c r="B59" s="63" t="s">
        <v>105</v>
      </c>
      <c r="C59" s="69">
        <f>C16</f>
        <v>0</v>
      </c>
      <c r="E59" s="70" t="s">
        <v>89</v>
      </c>
      <c r="F59" s="71">
        <f>F57-F58</f>
        <v>0</v>
      </c>
    </row>
    <row r="60" spans="1:6" x14ac:dyDescent="0.25">
      <c r="A60" s="65"/>
      <c r="B60" s="63" t="s">
        <v>106</v>
      </c>
      <c r="C60" s="91">
        <v>0.5</v>
      </c>
    </row>
    <row r="61" spans="1:6" x14ac:dyDescent="0.25">
      <c r="A61" s="65"/>
      <c r="B61" s="63" t="s">
        <v>107</v>
      </c>
      <c r="C61" s="69">
        <f>C59*C60</f>
        <v>0</v>
      </c>
    </row>
    <row r="62" spans="1:6" x14ac:dyDescent="0.25">
      <c r="A62" s="65"/>
      <c r="B62" s="63"/>
      <c r="C62" s="69"/>
    </row>
    <row r="63" spans="1:6" ht="30" x14ac:dyDescent="0.25">
      <c r="A63" s="90" t="s">
        <v>108</v>
      </c>
      <c r="B63" s="63" t="s">
        <v>111</v>
      </c>
      <c r="C63" s="69">
        <f>IF(C54&gt;0,C54,0)</f>
        <v>0</v>
      </c>
    </row>
    <row r="64" spans="1:6" x14ac:dyDescent="0.25">
      <c r="A64" s="92"/>
      <c r="B64" s="63" t="s">
        <v>112</v>
      </c>
      <c r="C64" s="69">
        <f>C61</f>
        <v>0</v>
      </c>
    </row>
    <row r="65" spans="1:3" ht="15.75" thickBot="1" x14ac:dyDescent="0.3">
      <c r="A65" s="79"/>
      <c r="B65" s="80" t="s">
        <v>110</v>
      </c>
      <c r="C65" s="88">
        <f>C63-C64</f>
        <v>0</v>
      </c>
    </row>
  </sheetData>
  <mergeCells count="10">
    <mergeCell ref="A49:C49"/>
    <mergeCell ref="E49:F49"/>
    <mergeCell ref="A9:C9"/>
    <mergeCell ref="E9:F9"/>
    <mergeCell ref="H9:I9"/>
    <mergeCell ref="K9:L9"/>
    <mergeCell ref="A28:C28"/>
    <mergeCell ref="E28:F28"/>
    <mergeCell ref="H28:I28"/>
    <mergeCell ref="K28:L2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11</vt:i4>
      </vt:variant>
    </vt:vector>
  </HeadingPairs>
  <TitlesOfParts>
    <vt:vector size="16" baseType="lpstr">
      <vt:lpstr>R2T4 Calculation Testsheet </vt:lpstr>
      <vt:lpstr>Timely Notification Testsheet</vt:lpstr>
      <vt:lpstr>Original Database</vt:lpstr>
      <vt:lpstr>R2T4 Calculation #1</vt:lpstr>
      <vt:lpstr>R2T4 Calculation #2</vt:lpstr>
      <vt:lpstr>'R2T4 Calculation Testsheet '!Print_Area</vt:lpstr>
      <vt:lpstr>TMB1234253193</vt:lpstr>
      <vt:lpstr>TMB145038469</vt:lpstr>
      <vt:lpstr>TMB1625431299</vt:lpstr>
      <vt:lpstr>TMB193330096</vt:lpstr>
      <vt:lpstr>TMB2132536453</vt:lpstr>
      <vt:lpstr>TMB300079892</vt:lpstr>
      <vt:lpstr>TMB386179766</vt:lpstr>
      <vt:lpstr>TMB648227449</vt:lpstr>
      <vt:lpstr>TMB998066935</vt:lpstr>
      <vt:lpstr>TMP1783449181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Sadler, Tracey</cp:lastModifiedBy>
  <cp:lastPrinted>2018-06-26T20:31:05Z</cp:lastPrinted>
  <dcterms:created xsi:type="dcterms:W3CDTF">2018-02-21T15:42:48Z</dcterms:created>
  <dcterms:modified xsi:type="dcterms:W3CDTF">2020-03-02T20:28:41Z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tiveLinkConverted">
    <vt:bool>true</vt:bool>
  </property>
</Properties>
</file>